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IN\ww\25RH\"/>
    </mc:Choice>
  </mc:AlternateContent>
  <xr:revisionPtr revIDLastSave="0" documentId="8_{DFFB07AE-2A12-43F7-A6A6-493BE8A9F3DD}" xr6:coauthVersionLast="47" xr6:coauthVersionMax="47" xr10:uidLastSave="{00000000-0000-0000-0000-000000000000}"/>
  <bookViews>
    <workbookView xWindow="5550" yWindow="2070" windowWidth="21600" windowHeight="11295" activeTab="2" xr2:uid="{00000000-000D-0000-FFFF-FFFF00000000}"/>
  </bookViews>
  <sheets>
    <sheet name="ОБЩО" sheetId="7" r:id="rId1"/>
    <sheet name="СПИСЪК 28 - НОЕМВРИ" sheetId="11" r:id="rId2"/>
    <sheet name="СПИСЪК 28 - ДЕКЕМВРИ" sheetId="12" r:id="rId3"/>
  </sheets>
  <definedNames>
    <definedName name="_xlnm._FilterDatabase" localSheetId="2" hidden="1">'СПИСЪК 28 - ДЕКЕМВРИ'!$A$2:$J$92</definedName>
    <definedName name="_xlnm._FilterDatabase" localSheetId="1" hidden="1">'СПИСЪК 28 - НОЕМВРИ'!$A$2:$J$88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0" i="12" l="1"/>
  <c r="I100" i="12"/>
  <c r="G100" i="12"/>
  <c r="F100" i="12"/>
  <c r="G92" i="12"/>
  <c r="I91" i="12"/>
  <c r="I90" i="12"/>
  <c r="F90" i="12"/>
  <c r="I89" i="12"/>
  <c r="F89" i="12"/>
  <c r="I88" i="12"/>
  <c r="J88" i="12" s="1"/>
  <c r="F88" i="12"/>
  <c r="I87" i="12"/>
  <c r="I86" i="12"/>
  <c r="J86" i="12" s="1"/>
  <c r="I85" i="12"/>
  <c r="J85" i="12" s="1"/>
  <c r="J84" i="12"/>
  <c r="I83" i="12"/>
  <c r="I82" i="12"/>
  <c r="I81" i="12"/>
  <c r="I80" i="12"/>
  <c r="I79" i="12"/>
  <c r="I78" i="12"/>
  <c r="I77" i="12"/>
  <c r="I76" i="12"/>
  <c r="F76" i="12"/>
  <c r="I75" i="12"/>
  <c r="I74" i="12"/>
  <c r="J73" i="12"/>
  <c r="I73" i="12"/>
  <c r="I72" i="12"/>
  <c r="I71" i="12"/>
  <c r="I70" i="12"/>
  <c r="I69" i="12"/>
  <c r="I68" i="12"/>
  <c r="I66" i="12"/>
  <c r="J66" i="12" s="1"/>
  <c r="I65" i="12"/>
  <c r="I64" i="12"/>
  <c r="I63" i="12"/>
  <c r="I62" i="12"/>
  <c r="F62" i="12"/>
  <c r="J61" i="12"/>
  <c r="I61" i="12"/>
  <c r="I60" i="12"/>
  <c r="F60" i="12"/>
  <c r="I59" i="12"/>
  <c r="J59" i="12" s="1"/>
  <c r="I58" i="12"/>
  <c r="I57" i="12"/>
  <c r="I56" i="12"/>
  <c r="I55" i="12"/>
  <c r="F55" i="12"/>
  <c r="I54" i="12"/>
  <c r="I53" i="12"/>
  <c r="I52" i="12"/>
  <c r="J51" i="12"/>
  <c r="I51" i="12"/>
  <c r="I50" i="12"/>
  <c r="I49" i="12"/>
  <c r="I48" i="12"/>
  <c r="I47" i="12"/>
  <c r="I46" i="12"/>
  <c r="I45" i="12"/>
  <c r="J45" i="12" s="1"/>
  <c r="J44" i="12"/>
  <c r="I44" i="12"/>
  <c r="I43" i="12"/>
  <c r="J43" i="12" s="1"/>
  <c r="J42" i="12"/>
  <c r="I42" i="12"/>
  <c r="I41" i="12"/>
  <c r="I40" i="12"/>
  <c r="J40" i="12" s="1"/>
  <c r="J39" i="12"/>
  <c r="I39" i="12"/>
  <c r="J38" i="12"/>
  <c r="I38" i="12"/>
  <c r="I37" i="12"/>
  <c r="J37" i="12" s="1"/>
  <c r="I36" i="12"/>
  <c r="J36" i="12" s="1"/>
  <c r="I35" i="12"/>
  <c r="J35" i="12" s="1"/>
  <c r="I34" i="12"/>
  <c r="J34" i="12" s="1"/>
  <c r="I33" i="12"/>
  <c r="J33" i="12" s="1"/>
  <c r="I32" i="12"/>
  <c r="J32" i="12" s="1"/>
  <c r="J31" i="12"/>
  <c r="I31" i="12"/>
  <c r="J30" i="12"/>
  <c r="I30" i="12"/>
  <c r="I28" i="12"/>
  <c r="F28" i="12"/>
  <c r="I27" i="12"/>
  <c r="I26" i="12"/>
  <c r="I25" i="12"/>
  <c r="I24" i="12"/>
  <c r="I22" i="12"/>
  <c r="J22" i="12" s="1"/>
  <c r="F22" i="12"/>
  <c r="F92" i="12" s="1"/>
  <c r="J21" i="12"/>
  <c r="I20" i="12"/>
  <c r="J20" i="12" s="1"/>
  <c r="I19" i="12"/>
  <c r="I18" i="12"/>
  <c r="J18" i="12" s="1"/>
  <c r="I17" i="12"/>
  <c r="I16" i="12"/>
  <c r="J16" i="12" s="1"/>
  <c r="I15" i="12"/>
  <c r="J14" i="12"/>
  <c r="I14" i="12"/>
  <c r="I12" i="12"/>
  <c r="J12" i="12" s="1"/>
  <c r="I11" i="12"/>
  <c r="I10" i="12"/>
  <c r="I9" i="12"/>
  <c r="I8" i="12"/>
  <c r="I7" i="12"/>
  <c r="I6" i="12"/>
  <c r="I92" i="12" s="1"/>
  <c r="I5" i="12"/>
  <c r="J5" i="12" s="1"/>
  <c r="F5" i="12"/>
  <c r="I4" i="12"/>
  <c r="I3" i="12"/>
  <c r="G96" i="11"/>
  <c r="F96" i="11"/>
  <c r="E96" i="11"/>
  <c r="J95" i="11"/>
  <c r="I95" i="11"/>
  <c r="I96" i="11" s="1"/>
  <c r="J94" i="11"/>
  <c r="J96" i="11" s="1"/>
  <c r="G88" i="11"/>
  <c r="I87" i="11"/>
  <c r="I86" i="11"/>
  <c r="I85" i="11"/>
  <c r="F85" i="11"/>
  <c r="I84" i="11"/>
  <c r="I83" i="11"/>
  <c r="I82" i="11"/>
  <c r="I81" i="11"/>
  <c r="I80" i="11"/>
  <c r="I79" i="11"/>
  <c r="F79" i="11"/>
  <c r="I78" i="11"/>
  <c r="F78" i="11"/>
  <c r="I77" i="11"/>
  <c r="I76" i="11"/>
  <c r="F76" i="11"/>
  <c r="J75" i="11"/>
  <c r="I75" i="11"/>
  <c r="I74" i="11"/>
  <c r="I73" i="11"/>
  <c r="I72" i="11"/>
  <c r="I71" i="11"/>
  <c r="I70" i="11"/>
  <c r="I69" i="11"/>
  <c r="F69" i="11"/>
  <c r="J68" i="11"/>
  <c r="I68" i="11"/>
  <c r="I67" i="11"/>
  <c r="I66" i="11"/>
  <c r="F66" i="11"/>
  <c r="I65" i="11"/>
  <c r="I64" i="11"/>
  <c r="I63" i="11"/>
  <c r="I62" i="11"/>
  <c r="I61" i="11"/>
  <c r="I60" i="11"/>
  <c r="I59" i="11"/>
  <c r="J58" i="11"/>
  <c r="G58" i="11"/>
  <c r="I58" i="11" s="1"/>
  <c r="I57" i="11"/>
  <c r="J56" i="11"/>
  <c r="I56" i="11"/>
  <c r="I55" i="11"/>
  <c r="I54" i="11"/>
  <c r="I53" i="11"/>
  <c r="J53" i="11" s="1"/>
  <c r="I52" i="11"/>
  <c r="I51" i="11"/>
  <c r="I50" i="11"/>
  <c r="I49" i="11"/>
  <c r="I48" i="11"/>
  <c r="I47" i="11"/>
  <c r="I46" i="11"/>
  <c r="I45" i="11"/>
  <c r="J45" i="11" s="1"/>
  <c r="I44" i="11"/>
  <c r="J44" i="11" s="1"/>
  <c r="I43" i="11"/>
  <c r="I42" i="11"/>
  <c r="J42" i="11" s="1"/>
  <c r="I41" i="11"/>
  <c r="I40" i="11"/>
  <c r="I39" i="11"/>
  <c r="I38" i="11"/>
  <c r="I37" i="11"/>
  <c r="I36" i="11"/>
  <c r="F36" i="11"/>
  <c r="I35" i="11"/>
  <c r="I34" i="11"/>
  <c r="I33" i="11"/>
  <c r="F33" i="11"/>
  <c r="I32" i="11"/>
  <c r="J32" i="11" s="1"/>
  <c r="F32" i="11"/>
  <c r="I31" i="11"/>
  <c r="I30" i="11"/>
  <c r="I29" i="11"/>
  <c r="J28" i="11"/>
  <c r="J88" i="11" s="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88" i="11" s="1"/>
  <c r="I12" i="11"/>
  <c r="I11" i="11"/>
  <c r="I10" i="11"/>
  <c r="I9" i="11"/>
  <c r="I8" i="11"/>
  <c r="I7" i="11"/>
  <c r="I6" i="11"/>
  <c r="I5" i="11"/>
  <c r="G4" i="11"/>
  <c r="F3" i="11"/>
  <c r="F88" i="11" s="1"/>
  <c r="G11" i="7"/>
  <c r="G8" i="7" s="1"/>
  <c r="G9" i="7"/>
  <c r="F9" i="7"/>
  <c r="F8" i="7"/>
  <c r="E8" i="7"/>
  <c r="D8" i="7"/>
  <c r="E7" i="7"/>
  <c r="F7" i="7" s="1"/>
  <c r="G7" i="7" s="1"/>
  <c r="D7" i="7"/>
  <c r="C7" i="7"/>
  <c r="F6" i="7"/>
  <c r="G6" i="7" s="1"/>
  <c r="E6" i="7"/>
  <c r="E4" i="7" s="1"/>
  <c r="E12" i="7" s="1"/>
  <c r="D6" i="7"/>
  <c r="D4" i="7" s="1"/>
  <c r="D12" i="7" s="1"/>
  <c r="C6" i="7"/>
  <c r="C4" i="7" s="1"/>
  <c r="C12" i="7" s="1"/>
  <c r="E5" i="7"/>
  <c r="F5" i="7" s="1"/>
  <c r="D5" i="7"/>
  <c r="C5" i="7"/>
  <c r="J92" i="12" l="1"/>
  <c r="G4" i="7"/>
  <c r="G12" i="7" s="1"/>
  <c r="F4" i="7"/>
  <c r="F12" i="7" s="1"/>
</calcChain>
</file>

<file path=xl/sharedStrings.xml><?xml version="1.0" encoding="utf-8"?>
<sst xmlns="http://schemas.openxmlformats.org/spreadsheetml/2006/main" count="566" uniqueCount="295">
  <si>
    <t>ОТЧЕТЕН ПЕРИОД</t>
  </si>
  <si>
    <t>Продукт</t>
  </si>
  <si>
    <t>Бр. одобрени
заявления</t>
  </si>
  <si>
    <t>Бр. идентифицирани лица
с право на подпомагане по Програмата</t>
  </si>
  <si>
    <t>Суми без ДДС</t>
  </si>
  <si>
    <t>Суми  с ДДС</t>
  </si>
  <si>
    <t xml:space="preserve">Одобрени заявления за периода </t>
  </si>
  <si>
    <t xml:space="preserve">Кандидати с 0% ставка по  ЗДДС </t>
  </si>
  <si>
    <t>Кандидати с 9% ставка по ЗДДС</t>
  </si>
  <si>
    <t>Кандидати с 20% ставка по ЗДДС</t>
  </si>
  <si>
    <t>№ ред</t>
  </si>
  <si>
    <t>ПП рег. номер</t>
  </si>
  <si>
    <t>Наименование на кандидата</t>
  </si>
  <si>
    <t>Преминава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</si>
  <si>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</si>
  <si>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</si>
  <si>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</si>
  <si>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Суми с ДДС</t>
  </si>
  <si>
    <t>Да</t>
  </si>
  <si>
    <t>ПОЧИВНА БАЗА СЛЪНЧЕВ БРЯГ</t>
  </si>
  <si>
    <t>СИЛВЕР ЕООД</t>
  </si>
  <si>
    <t>ЛЕТИЩЕ СОФИЯ ЕАД</t>
  </si>
  <si>
    <t>БЕСТ ГЕСТ ЕООД</t>
  </si>
  <si>
    <t>ХИТ-СТРОЙ ООД</t>
  </si>
  <si>
    <t>АНВЕРС КОМЕРС ЕООД</t>
  </si>
  <si>
    <t>ЮНИПРАЙД ЕООД</t>
  </si>
  <si>
    <t>КОМЕТА ЕКСПЕРТ ЕООД</t>
  </si>
  <si>
    <t>ОЛИМПИЯ ГРУП ООД</t>
  </si>
  <si>
    <t>ОБЩИНА ПЛОВДИВ</t>
  </si>
  <si>
    <t>МОНОПОЛ МГ ООД</t>
  </si>
  <si>
    <t>БМ ХОТЕЛИ ЕООД</t>
  </si>
  <si>
    <t>АМБАРИЦА-Г.О. ООД</t>
  </si>
  <si>
    <t>ЛИНАПАСК ЕООД</t>
  </si>
  <si>
    <t>ОБЩИНА ВЕЛИКИ ПРЕСЛАВ</t>
  </si>
  <si>
    <t>ХОССАИН ПРОПЪРТИС ЕООД</t>
  </si>
  <si>
    <t>СЕЛЕНА МЕНИДЖМЪНТ ЕООД</t>
  </si>
  <si>
    <t>МЕЖДУНАРОДЕН КОЛЕЖ ООД</t>
  </si>
  <si>
    <t>ЕГОСОЛ ЕООД</t>
  </si>
  <si>
    <t>ЛОТОС МЕНИДЖМЪНТ ЕООД</t>
  </si>
  <si>
    <t>БАУТЕК БЪЛГАРИЯ ООД</t>
  </si>
  <si>
    <t>ЮРОПРОПЕРТИС БГ ЕООД</t>
  </si>
  <si>
    <t>ПЛАМЕН ДИМИТРОВ ПАВЛОВ</t>
  </si>
  <si>
    <t>РОМЕО 999 ЕООД</t>
  </si>
  <si>
    <t>ФАВОРИТ ГРУП ООД</t>
  </si>
  <si>
    <t>ХОТЕЛ ЗАРЯ ЕООД</t>
  </si>
  <si>
    <t>ЕТ ПАМ-2000 ПЛАМЕНА ЧЕРЕШАРСКА</t>
  </si>
  <si>
    <t xml:space="preserve">Бр. верифицирани
 нощувки </t>
  </si>
  <si>
    <t>ОБЩО</t>
  </si>
  <si>
    <t>Приложение № 1.1 - СПИСЪК № 28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ОТЧЕТЕН ПЕРИОД OT 01.11.2024 Г.  ДО 30.11.2024 Г.
(Протокол № 22)</t>
  </si>
  <si>
    <t>BG-176789478-2022-33-0001</t>
  </si>
  <si>
    <t>ОРБЕЛОС БГ ООД</t>
  </si>
  <si>
    <t>BG-176789478-2022-33-0002</t>
  </si>
  <si>
    <t>ДЕЛТА ПАЛАС ПРИМ ЕООД</t>
  </si>
  <si>
    <t>BG-176789478-2022-33-0003</t>
  </si>
  <si>
    <t>Лечебно-възстановителна база на Народното събрание-Велинград</t>
  </si>
  <si>
    <t>BG-176789478-2022-33-0004</t>
  </si>
  <si>
    <t>BG-176789478-2022-33-0005</t>
  </si>
  <si>
    <t>BG-176789478-2022-33-0006</t>
  </si>
  <si>
    <t>Е-МАРКЕТИНГ ЕООД</t>
  </si>
  <si>
    <t>BG-176789478-2022-33-0007</t>
  </si>
  <si>
    <t>BG-176789478-2022-33-0008</t>
  </si>
  <si>
    <t>BG-176789478-2022-33-0009</t>
  </si>
  <si>
    <t> BG-176789478-2022-33-0011</t>
  </si>
  <si>
    <t>КАМХАУС ООД</t>
  </si>
  <si>
    <t>BG-176789478-2022-33-0012</t>
  </si>
  <si>
    <t>BG-176789478-2022-33-0013</t>
  </si>
  <si>
    <t>BG-176789478-2022-33-0015</t>
  </si>
  <si>
    <t>BG-176789478-2022-33-0016</t>
  </si>
  <si>
    <t>BG-176789478-2022-33-0017</t>
  </si>
  <si>
    <t>BG-176789478-2022-33-0018</t>
  </si>
  <si>
    <t>BG-176789478-2022-33-0019</t>
  </si>
  <si>
    <t>BG-176789478-2022-33-0020</t>
  </si>
  <si>
    <t>ВИХРЕН88 ООД</t>
  </si>
  <si>
    <t> BG-176789478-2022-33-0021</t>
  </si>
  <si>
    <t>BG-176789478-2022-33-0022</t>
  </si>
  <si>
    <t>BG-176789478-2022-33-0023</t>
  </si>
  <si>
    <t>BG-176789478-2022-33-0024</t>
  </si>
  <si>
    <t>BG-176789478-2022-33-0025</t>
  </si>
  <si>
    <t xml:space="preserve">BG-176789478-2022-33-0027 </t>
  </si>
  <si>
    <t>BG-176789478-2022-33-0028</t>
  </si>
  <si>
    <t>BG-176789478-2022-33-0029</t>
  </si>
  <si>
    <t>BG-176789478-2022-33-0030</t>
  </si>
  <si>
    <t>BG-176789478-2022-33-0031</t>
  </si>
  <si>
    <t>BG-176789478-2022-33-0032</t>
  </si>
  <si>
    <t>BG-176789478-2022-33-0033</t>
  </si>
  <si>
    <t>BG-176789478-2022-33-0034</t>
  </si>
  <si>
    <t xml:space="preserve"> BG-176789478-2022-33-0035</t>
  </si>
  <si>
    <t>BG-176789478-2022-33-0036</t>
  </si>
  <si>
    <t>BG-176789478-2022-33-0038</t>
  </si>
  <si>
    <t>BG-176789478-2022-33-0039</t>
  </si>
  <si>
    <t>BG-176789478-2022-33-0041</t>
  </si>
  <si>
    <t>НОРТИКОТУР ООД</t>
  </si>
  <si>
    <t>BG-176789478-2022-33-0043</t>
  </si>
  <si>
    <t>BG-176789478-2022-33-0044</t>
  </si>
  <si>
    <t>BG-176789478-2022-33-0045</t>
  </si>
  <si>
    <t>BG-176789478-2022-33-0046</t>
  </si>
  <si>
    <t>BG-176789478-2022-33-0047</t>
  </si>
  <si>
    <t>BG-176789478-2022-33-0048</t>
  </si>
  <si>
    <t>BG-176789478-2022-33-0049</t>
  </si>
  <si>
    <t>BG-176789478-2022-33-0050</t>
  </si>
  <si>
    <t>BG-176789478-2022-33-0051</t>
  </si>
  <si>
    <t>BG-176789478-2022-33-0053</t>
  </si>
  <si>
    <t>BG-176789478-2022-33-0054</t>
  </si>
  <si>
    <t>BG-176789478-2022-33-0056</t>
  </si>
  <si>
    <t>МИНИ МАРИЦА ИЗТОК ЕАД</t>
  </si>
  <si>
    <t>BG-176789478-2022-33-0057</t>
  </si>
  <si>
    <t>BG-176789478-2022-33-0058</t>
  </si>
  <si>
    <t>BG-176789478-2022-33-0059</t>
  </si>
  <si>
    <t>BG-176789478-2022-33-0060</t>
  </si>
  <si>
    <t>BG-176789478-2022-33-0061</t>
  </si>
  <si>
    <t>БР МЕНИДЖМЪНТ ООД</t>
  </si>
  <si>
    <t>BG-176789478-2022-33-0062</t>
  </si>
  <si>
    <t>BG-176789478-2022-33-0063</t>
  </si>
  <si>
    <t>BG-176789478-2022-33-0064</t>
  </si>
  <si>
    <t>BG-176789478-2022-33-0067</t>
  </si>
  <si>
    <t>ЕТ  ЛОРЕТА - РОСИЦА  ХРИСТОВА</t>
  </si>
  <si>
    <t>BG-176789478-2022-33-0068</t>
  </si>
  <si>
    <t>BG 176789478-2022-33-0069</t>
  </si>
  <si>
    <t>BG-176789478-2022-33-0070</t>
  </si>
  <si>
    <t>АРИЕС 1973 ЕООД</t>
  </si>
  <si>
    <t>BG-176789478-2022-33-0071</t>
  </si>
  <si>
    <t>BG-176789478-2022-33-0072</t>
  </si>
  <si>
    <t>ПРИМАВЕРА ЛУКС ЕООД</t>
  </si>
  <si>
    <t>BG-176789478-2022-33-0073</t>
  </si>
  <si>
    <t>ПЕНЕЛОПЕ ПРИМОРСКО ЕООД</t>
  </si>
  <si>
    <t>BG-176789478-2022-33-0074</t>
  </si>
  <si>
    <t>ДЖИ ЕН ИНВЕСТМЪНТ ЕООД</t>
  </si>
  <si>
    <t>BG-176789478-2022-33-0075</t>
  </si>
  <si>
    <t>BG-176789478-2022-33-0076</t>
  </si>
  <si>
    <t>КОНИКС ТРАВЪЛ ЕООД</t>
  </si>
  <si>
    <t>BG-176789478-2022-33-0077</t>
  </si>
  <si>
    <t>BG-176789478-2022-33-0078</t>
  </si>
  <si>
    <t>BG-176789478-2022-33-0079</t>
  </si>
  <si>
    <t>BG-176789478-2022-33-0081</t>
  </si>
  <si>
    <t>BG-176789478-2022-33-0082</t>
  </si>
  <si>
    <t>BG-176789478-2022-33-0083</t>
  </si>
  <si>
    <t>BG-176789478-2022-33-0084</t>
  </si>
  <si>
    <t>ЮПИ-ТИ ООД</t>
  </si>
  <si>
    <t>101564407</t>
  </si>
  <si>
    <t>BG-176789478-2022-33-0086</t>
  </si>
  <si>
    <t>BG-176789478-2022-33-0090</t>
  </si>
  <si>
    <t>BG-176789478-2022-33-0091</t>
  </si>
  <si>
    <t>BG-176789478-2022-33-0093</t>
  </si>
  <si>
    <t>BG-176789478-2022-33-0097</t>
  </si>
  <si>
    <t>BG-176789478-2022-33-0098</t>
  </si>
  <si>
    <t>ДЕНИЦА 2019 - Г.Л ЕООД</t>
  </si>
  <si>
    <t>BG-176789478-2022-33-0099</t>
  </si>
  <si>
    <t>BG-176789478-2022-33-0102</t>
  </si>
  <si>
    <t>BG-176789478-2022-33-0107</t>
  </si>
  <si>
    <t>BG-176789478-2022-33-0108</t>
  </si>
  <si>
    <t>ПиИ ГРУП ООД</t>
  </si>
  <si>
    <t>BG-176789478-2022-33-0109</t>
  </si>
  <si>
    <t>ИТ КЪМПАНИ ЕООД</t>
  </si>
  <si>
    <t>BG-176789478-2022-33-0112</t>
  </si>
  <si>
    <t xml:space="preserve">СПИСЪК № 28 ЗА ОДОБРЯВАНЕ НА ПОМОЩ НА КАНДИДАТИТЕ ПО 
 "ПРОГРАМА ЗА ХУМАНИТАРНО ПОДПОМАГАНЕ НА РАЗСЕЛЕНИ ЛИЦА ОТ УКРАЙНА С ПРЕДОСТАВЕНА ВРЕМЕННА ЗАРКИЛА В РЕПУБЛИКА БЪЛГАРИЯ"  
</t>
  </si>
  <si>
    <t>OT 01.11.2024  ДО 30.11.2024 Г.</t>
  </si>
  <si>
    <t>OT 01.12.2024  ДО 31.12.2024 Г.</t>
  </si>
  <si>
    <t>ТОНИ ЧАВДАРОВ БУДИНОВ</t>
  </si>
  <si>
    <t>ФОНДАЦИЯ БЪЛГАРСКО ДЕТЕ</t>
  </si>
  <si>
    <t>СМАРТ ТРЕЙД ЕНД ТРАВЕЛ ООД</t>
  </si>
  <si>
    <t>МОНТАЖИ ЕАД Клон Варна</t>
  </si>
  <si>
    <t>ЕиК НЕДВИЖИМОСТИ БГ ООД</t>
  </si>
  <si>
    <t>ВАТОМ ТОМОВИ 1991 ООД</t>
  </si>
  <si>
    <t>БУЛТУРС ГРУП ЕООД</t>
  </si>
  <si>
    <t>ДИАН ЛЮБОМИРОВ СИМЕОНОВ</t>
  </si>
  <si>
    <t>ЕИК ТУРИСТ ГРУП ЕООД</t>
  </si>
  <si>
    <t>ДОРА-80 ООД</t>
  </si>
  <si>
    <t>ДАРОВАНИЕ Х ОДД ЕООД</t>
  </si>
  <si>
    <t>МИКОНОС-АЛФА ЕООД</t>
  </si>
  <si>
    <t>ЯВОР ТРАНС 87 ЕООД</t>
  </si>
  <si>
    <t>ОБЩИНА БЯЛА, ОБЛАСТ Русе</t>
  </si>
  <si>
    <t>СПЕКТЪР 20 ООД</t>
  </si>
  <si>
    <t>УОЛТЪН АСОШИЙТС БЪЛГАРИЯ ООД</t>
  </si>
  <si>
    <t>МАЯ АТАНАСОВА НИКОЛОВА</t>
  </si>
  <si>
    <t>М-ПОВЕР-ХЛ ЕООД</t>
  </si>
  <si>
    <t>ПОЧИВНА БАЗА МОРСКО УТРО</t>
  </si>
  <si>
    <t>ГРУП 666 ЕООД</t>
  </si>
  <si>
    <t>БАЛАНИ ВЮ ЕООД</t>
  </si>
  <si>
    <t>ХОЛДИНГ БДЖ ЕАД</t>
  </si>
  <si>
    <t>ЕТ РОСА - РУСКА МИНЧЕВА</t>
  </si>
  <si>
    <t>МАРИНА КЕЙП МЕНИДЖМЪНТ ЕООД</t>
  </si>
  <si>
    <t>РУЖЕСТ ЕООД</t>
  </si>
  <si>
    <t>ЛОТОС РОСИ ЕООД</t>
  </si>
  <si>
    <t>ТРЕВЪЛ БГ ООД</t>
  </si>
  <si>
    <t>КАСКАДАС РЕЗОРТ И СПА ЕООД</t>
  </si>
  <si>
    <t>НАЦИОНАЛЕН ЦЕНТЪР ПО ОБЩЕСТВЕНО ЗДРАВЕ И АНАЛИЗИ</t>
  </si>
  <si>
    <t>ПЕРУН-А ЕООД</t>
  </si>
  <si>
    <t>АРИЯ ТУР ЕООД</t>
  </si>
  <si>
    <t>НАЦИОНАЛНА ЕЛЕКТРИЧЕСКА КОМПАНИЯ ЕАД</t>
  </si>
  <si>
    <t>ВИЙОР 97 ООД</t>
  </si>
  <si>
    <t>МАКС 79 ЕООД</t>
  </si>
  <si>
    <t>ДОАНИ 93 ЕООД</t>
  </si>
  <si>
    <t>ЦАРЕВЕЦ 2021 ЕООД</t>
  </si>
  <si>
    <t>ОЛИМПС ЕООД</t>
  </si>
  <si>
    <t>ИКОН-60 ЕООД</t>
  </si>
  <si>
    <t>КОЛЕЛОТО РЕСТ ЕООД</t>
  </si>
  <si>
    <t>ЕКОГРУП ЕООД</t>
  </si>
  <si>
    <t>ДИНЕМ М ЕООД</t>
  </si>
  <si>
    <t>Приложение № 2.1 - СПИСЪК № 28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ОТЧЕТЕН ПЕРИОД OT 01.12.2024 Г.  ДО 31.12.2024 Г.
(Протокол № 22)</t>
  </si>
  <si>
    <t>BG-176789478-2022-34-0001</t>
  </si>
  <si>
    <t>BG-176789478-2022-34-0002</t>
  </si>
  <si>
    <t>BG-176789478-2022-34-0004</t>
  </si>
  <si>
    <t>BG-176789478-2022-34-0005</t>
  </si>
  <si>
    <t>BG-176789478-2022-34-0006</t>
  </si>
  <si>
    <t>BG-176789478-2022-34-0007</t>
  </si>
  <si>
    <t>BG-176789478-2022-34-0008</t>
  </si>
  <si>
    <t>BG-176789478-2022-34-0010</t>
  </si>
  <si>
    <t>BG-176789478-2022-34-0011</t>
  </si>
  <si>
    <t>BG-176789478-2022-34-0012</t>
  </si>
  <si>
    <t>BG-176789478-2022-34-0013</t>
  </si>
  <si>
    <t>BG-176789478-2022-34-0014</t>
  </si>
  <si>
    <t>BG-176789478-2022-34-0015</t>
  </si>
  <si>
    <t>BG-176789478-2022-34-0016</t>
  </si>
  <si>
    <t>BG-176789478-2022-34-0018</t>
  </si>
  <si>
    <t>BG-176789478-2022-34-0019</t>
  </si>
  <si>
    <t>BG-176789478-2022-34-0020</t>
  </si>
  <si>
    <t>BG-176789478-2022-34-0021</t>
  </si>
  <si>
    <t>BG-176789478-2022-34-0023</t>
  </si>
  <si>
    <t>BG-176789478-2022-34-0024</t>
  </si>
  <si>
    <t>BG-176789478-2022-34-0025</t>
  </si>
  <si>
    <t>BG-176789478-2022-34-0026</t>
  </si>
  <si>
    <t>BG-176789478-2022-34-0027</t>
  </si>
  <si>
    <t>BG-176789478-2022-34-0028</t>
  </si>
  <si>
    <t>BG-176789478-2022-34-0030</t>
  </si>
  <si>
    <t>BG-176789478-2022-34-0031</t>
  </si>
  <si>
    <t>BG-176789478-2022-34-0033</t>
  </si>
  <si>
    <t>BG-176789478-2022-34-0034</t>
  </si>
  <si>
    <t>BG-176789478-2022-34-0035</t>
  </si>
  <si>
    <t>BG-176789478-2022-34-0036</t>
  </si>
  <si>
    <t>BG-176789478-2022-34-0037</t>
  </si>
  <si>
    <t>BG-176789478-2022-34-0038</t>
  </si>
  <si>
    <t>BG-176789478-2022-34-0039</t>
  </si>
  <si>
    <t>BG-176789478-2022-34-0040</t>
  </si>
  <si>
    <t>BG-176789478-2022-34-0042</t>
  </si>
  <si>
    <t>BG-176789478-2022-34-0043</t>
  </si>
  <si>
    <t>BG-176789478-2022-34-0044</t>
  </si>
  <si>
    <t>BG-176789478-2022-34-0045</t>
  </si>
  <si>
    <t>BG-176789478-2022-34-0047</t>
  </si>
  <si>
    <t>BG-176789478-2022-34-0049</t>
  </si>
  <si>
    <t>BG-176789478-2022-34-0050</t>
  </si>
  <si>
    <t>BG-176789478-2022-34-0051</t>
  </si>
  <si>
    <t>BG-176789478-2022-34-0052</t>
  </si>
  <si>
    <t>ОБЩИНА БЯЛО, ОБЛАСТ РУСЕ</t>
  </si>
  <si>
    <t>BG-176789478-2022-34-0053</t>
  </si>
  <si>
    <t>BG-176789478-2022-34-0054</t>
  </si>
  <si>
    <t>BG-176789478-2022-34-0056</t>
  </si>
  <si>
    <t>BG-176789478-2022-34-0057</t>
  </si>
  <si>
    <t>BG-176789478-2022-34-0059</t>
  </si>
  <si>
    <t>BG-176789478-2022-34-0060</t>
  </si>
  <si>
    <t>BG-176789478-2022-34-0061</t>
  </si>
  <si>
    <t>BG-176789478-2022-34-0062</t>
  </si>
  <si>
    <t>BG-176789478-2022-34-0063</t>
  </si>
  <si>
    <t>BG-176789478-2022-34-0064</t>
  </si>
  <si>
    <t xml:space="preserve">BG-176789478-2022-34-0065 </t>
  </si>
  <si>
    <t>BG-176789478-2022-34-0066</t>
  </si>
  <si>
    <t>BG-176789478-2022-34-0068</t>
  </si>
  <si>
    <t>ЕТ  ЛОРЕТА  -  РОСИЦА  ХРИСТОВА</t>
  </si>
  <si>
    <t>BG-176789478-2022-34-0069</t>
  </si>
  <si>
    <t>BG-176789478-2022-34-0070</t>
  </si>
  <si>
    <t>BG-176789478-2022-34-0071</t>
  </si>
  <si>
    <t>BG-176789478-2022-34-0072</t>
  </si>
  <si>
    <t>BG-176789478-2022-34-0073</t>
  </si>
  <si>
    <t>ПРИМВЕРА ЛУКС ЕООД</t>
  </si>
  <si>
    <t>BG-176789478-2022-34-0074</t>
  </si>
  <si>
    <t>BG-176789478-2022-34-0075</t>
  </si>
  <si>
    <t>BG-176789478-2022-34-0076</t>
  </si>
  <si>
    <t>BG-176789478-2022-34-0077</t>
  </si>
  <si>
    <t>BG-176789478-2022-34-0079</t>
  </si>
  <si>
    <t>BG-176789478-2022-34-0080</t>
  </si>
  <si>
    <t>BG-176789478-2022-34-0082</t>
  </si>
  <si>
    <t>BG-176789478-2022-34-0083</t>
  </si>
  <si>
    <t>BG-176789478-2022-34-0084</t>
  </si>
  <si>
    <t>BG-176789478-2022-34-0085</t>
  </si>
  <si>
    <t>BG-176789478-2022-34-0086</t>
  </si>
  <si>
    <t>BG-176789478-2022-34-0087</t>
  </si>
  <si>
    <t>BG-176789478-2022-34-0088</t>
  </si>
  <si>
    <t>АМБАРИЦА Г.О.ООД</t>
  </si>
  <si>
    <t>BG-176789478-2022-34-0089</t>
  </si>
  <si>
    <t>BG-176789478-2022-34-0090</t>
  </si>
  <si>
    <t>BG-176789478-2022-34-0091</t>
  </si>
  <si>
    <t>BG-176789478-2022-34-0092</t>
  </si>
  <si>
    <t>BG-176789478-2022-34-0093</t>
  </si>
  <si>
    <t>BG-176789478-2022-34-0098</t>
  </si>
  <si>
    <t>BG-176789478-2022-34-0099</t>
  </si>
  <si>
    <t>BG-176789478-2022-34-0100</t>
  </si>
  <si>
    <t>BG-176789478-2022-34-0101</t>
  </si>
  <si>
    <t>BG-176789478-2022-34-0102</t>
  </si>
  <si>
    <t>BG-176789478-2022-34-0105</t>
  </si>
  <si>
    <t>BG-176789478-2022-34-0107</t>
  </si>
  <si>
    <t>ДАНИЕЛ ЙОРДАНОВ ИСКРЕВ</t>
  </si>
  <si>
    <t>BG-176789478-2022-34-0109</t>
  </si>
  <si>
    <t>BG-176789478-2022-34-0110</t>
  </si>
  <si>
    <t>BG-176789478-2022-34-0111</t>
  </si>
  <si>
    <t xml:space="preserve"> </t>
  </si>
  <si>
    <t>ЕИК/Булстат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</si>
</sst>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лв.&quot;_-;\-* #,##0.00\ &quot;лв.&quot;_-;_-* &quot;-&quot;??\ &quot;лв.&quot;_-;_-@_-"/>
    <numFmt numFmtId="43" formatCode="_-* #,##0.00_-;\-* #,##0.00_-;_-* &quot;-&quot;??_-;_-@_-"/>
    <numFmt numFmtId="164" formatCode="_-* #,##0.00\ [$лв.-402]_-;\-* #,##0.00\ [$лв.-402]_-;_-* &quot;-&quot;??\ [$лв.-402]_-;_-@_-"/>
    <numFmt numFmtId="165" formatCode="_-* #,##0\ [$лв.-402]_-;\-* #,##0\ [$лв.-402]_-;_-* &quot;-&quot;??\ [$лв.-402]_-;_-@_-"/>
    <numFmt numFmtId="166" formatCode="_-* #,##0_-;\-* #,##0_-;_-* &quot;-&quot;??_-;_-@_-"/>
    <numFmt numFmtId="167" formatCode="#,##0\ &quot;лв.&quot;"/>
    <numFmt numFmtId="168" formatCode="_-* #,##0\ &quot;лв.&quot;_-;\-* #,##0\ &quot;лв.&quot;_-;_-* &quot;-&quot;??\ &quot;лв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4"/>
    <xf numFmtId="0" fontId="4" fillId="0" borderId="0" xfId="4" applyFont="1"/>
    <xf numFmtId="0" fontId="3" fillId="0" borderId="0" xfId="4" applyAlignment="1"/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3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9" fontId="0" fillId="0" borderId="1" xfId="0" applyNumberFormat="1" applyFill="1" applyBorder="1" applyAlignment="1">
      <alignment horizontal="center" vertical="center"/>
    </xf>
    <xf numFmtId="164" fontId="0" fillId="0" borderId="0" xfId="0" applyNumberFormat="1"/>
    <xf numFmtId="9" fontId="0" fillId="0" borderId="3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1" fontId="0" fillId="0" borderId="0" xfId="0" applyNumberFormat="1"/>
    <xf numFmtId="1" fontId="3" fillId="0" borderId="0" xfId="4" applyNumberFormat="1"/>
    <xf numFmtId="0" fontId="5" fillId="4" borderId="0" xfId="4" applyFont="1" applyFill="1" applyAlignment="1">
      <alignment vertical="top"/>
    </xf>
    <xf numFmtId="0" fontId="5" fillId="4" borderId="0" xfId="4" applyFont="1" applyFill="1" applyAlignment="1">
      <alignment vertical="top" wrapText="1"/>
    </xf>
    <xf numFmtId="0" fontId="7" fillId="4" borderId="0" xfId="0" applyNumberFormat="1" applyFont="1" applyFill="1" applyBorder="1" applyAlignment="1" applyProtection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 wrapText="1"/>
    </xf>
    <xf numFmtId="165" fontId="9" fillId="4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" fontId="8" fillId="3" borderId="5" xfId="0" applyNumberFormat="1" applyFont="1" applyFill="1" applyBorder="1" applyAlignment="1">
      <alignment vertical="center"/>
    </xf>
    <xf numFmtId="165" fontId="8" fillId="3" borderId="5" xfId="0" applyNumberFormat="1" applyFont="1" applyFill="1" applyBorder="1" applyAlignment="1">
      <alignment vertical="center"/>
    </xf>
    <xf numFmtId="167" fontId="5" fillId="4" borderId="0" xfId="4" applyNumberFormat="1" applyFont="1" applyFill="1" applyAlignment="1">
      <alignment vertical="top"/>
    </xf>
    <xf numFmtId="167" fontId="4" fillId="0" borderId="0" xfId="2" applyNumberFormat="1" applyFont="1"/>
    <xf numFmtId="167" fontId="3" fillId="0" borderId="0" xfId="4" applyNumberFormat="1"/>
    <xf numFmtId="167" fontId="7" fillId="4" borderId="0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166" fontId="9" fillId="5" borderId="1" xfId="1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/>
    <xf numFmtId="3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6" xfId="0" applyNumberFormat="1" applyFont="1" applyFill="1" applyBorder="1" applyAlignment="1">
      <alignment vertical="center"/>
    </xf>
    <xf numFmtId="166" fontId="0" fillId="0" borderId="0" xfId="0" applyNumberFormat="1"/>
    <xf numFmtId="3" fontId="0" fillId="0" borderId="1" xfId="2" applyNumberFormat="1" applyFont="1" applyBorder="1"/>
    <xf numFmtId="0" fontId="8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right" vertical="center"/>
    </xf>
    <xf numFmtId="168" fontId="0" fillId="0" borderId="1" xfId="2" applyNumberFormat="1" applyFont="1" applyBorder="1"/>
    <xf numFmtId="168" fontId="0" fillId="0" borderId="3" xfId="2" applyNumberFormat="1" applyFont="1" applyBorder="1"/>
    <xf numFmtId="168" fontId="8" fillId="3" borderId="5" xfId="2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3" fontId="8" fillId="3" borderId="1" xfId="2" applyNumberFormat="1" applyFont="1" applyFill="1" applyBorder="1" applyAlignment="1">
      <alignment horizontal="right" vertical="center"/>
    </xf>
    <xf numFmtId="4" fontId="0" fillId="0" borderId="1" xfId="2" applyNumberFormat="1" applyFont="1" applyBorder="1"/>
    <xf numFmtId="4" fontId="0" fillId="0" borderId="1" xfId="0" applyNumberFormat="1" applyBorder="1"/>
    <xf numFmtId="167" fontId="9" fillId="4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right" vertical="center"/>
    </xf>
    <xf numFmtId="167" fontId="0" fillId="0" borderId="1" xfId="1" applyNumberFormat="1" applyFont="1" applyFill="1" applyBorder="1" applyAlignment="1">
      <alignment horizontal="right" vertical="center"/>
    </xf>
    <xf numFmtId="167" fontId="8" fillId="3" borderId="6" xfId="0" applyNumberFormat="1" applyFont="1" applyFill="1" applyBorder="1" applyAlignment="1">
      <alignment vertical="center"/>
    </xf>
    <xf numFmtId="167" fontId="0" fillId="0" borderId="0" xfId="0" applyNumberFormat="1"/>
    <xf numFmtId="167" fontId="0" fillId="0" borderId="1" xfId="2" applyNumberFormat="1" applyFont="1" applyBorder="1"/>
    <xf numFmtId="167" fontId="0" fillId="0" borderId="3" xfId="2" applyNumberFormat="1" applyFont="1" applyBorder="1"/>
    <xf numFmtId="167" fontId="8" fillId="3" borderId="6" xfId="2" applyNumberFormat="1" applyFont="1" applyFill="1" applyBorder="1" applyAlignment="1">
      <alignment horizontal="right" vertical="center"/>
    </xf>
    <xf numFmtId="167" fontId="0" fillId="0" borderId="1" xfId="1" applyNumberFormat="1" applyFont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167" fontId="0" fillId="0" borderId="1" xfId="0" applyNumberFormat="1" applyFont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/>
    <xf numFmtId="3" fontId="0" fillId="0" borderId="7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</cellXfs>
  <cellStyles count="6">
    <cellStyle name="Accent1 2" xfId="5" xr:uid="{00000000-0005-0000-0000-000000000000}"/>
    <cellStyle name="Comma" xfId="1" builtinId="3"/>
    <cellStyle name="Currency" xfId="2" builtinId="4"/>
    <cellStyle name="Normal" xfId="0" builtinId="0"/>
    <cellStyle name="Normal 4" xfId="4" xr:uid="{00000000-0005-0000-0000-000004000000}"/>
    <cellStyle name="Percent" xfId="3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\ &quot;лв.&quot;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7" formatCode="#,##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#,##0\ &quot;лв.&quot;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7" formatCode="#,##0\ &quot;лв.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5" displayName="Table5" ref="A3:G12" totalsRowCount="1" headerRowDxfId="14" totalsRowDxfId="13">
  <autoFilter ref="A3:G11" xr:uid="{00000000-0009-0000-0100-000002000000}"/>
  <tableColumns count="7">
    <tableColumn id="1" xr3:uid="{00000000-0010-0000-0000-000001000000}" name="ОТЧЕТЕН ПЕРИОД" totalsRowLabel="ОБЩО" totalsRowDxfId="12"/>
    <tableColumn id="2" xr3:uid="{00000000-0010-0000-0000-000002000000}" name="Продукт" totalsRowDxfId="11"/>
    <tableColumn id="3" xr3:uid="{00000000-0010-0000-0000-000003000000}" name="Бр. одобрени_x000a_заявления" totalsRowFunction="custom" totalsRowDxfId="10">
      <totalsRowFormula>C4+C8</totalsRowFormula>
    </tableColumn>
    <tableColumn id="6" xr3:uid="{00000000-0010-0000-0000-000006000000}" name="Бр. идентифицирани лица_x000a_с право на подпомагане по Програмата" totalsRowFunction="custom" totalsRowDxfId="9">
      <totalsRowFormula>D4+D8</totalsRowFormula>
    </tableColumn>
    <tableColumn id="7" xr3:uid="{00000000-0010-0000-0000-000007000000}" name="Бр. верифицирани_x000a_ нощувки " totalsRowFunction="custom" totalsRowDxfId="8">
      <totalsRowFormula>E4+E8</totalsRowFormula>
    </tableColumn>
    <tableColumn id="4" xr3:uid="{00000000-0010-0000-0000-000004000000}" name="Суми без ДДС" totalsRowFunction="custom" dataDxfId="7" totalsRowDxfId="6">
      <totalsRowFormula>F4+F8</totalsRowFormula>
    </tableColumn>
    <tableColumn id="5" xr3:uid="{00000000-0010-0000-0000-000005000000}" name="Суми  с ДДС" totalsRowFunction="custom" dataDxfId="5" totalsRowDxfId="4">
      <totalsRowFormula>G4+G8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opLeftCell="A2" zoomScaleNormal="100" workbookViewId="0">
      <selection activeCell="D40" sqref="D39:D40"/>
    </sheetView>
  </sheetViews>
  <sheetFormatPr defaultRowHeight="15" x14ac:dyDescent="0.25"/>
  <cols>
    <col min="1" max="1" width="31.5703125" style="6" bestFit="1" customWidth="1"/>
    <col min="2" max="2" width="38.7109375" style="6" customWidth="1"/>
    <col min="3" max="3" width="16.85546875" style="6" customWidth="1"/>
    <col min="4" max="4" width="31.5703125" style="6" customWidth="1"/>
    <col min="5" max="5" width="22" style="6" customWidth="1"/>
    <col min="6" max="6" width="21.28515625" style="34" customWidth="1"/>
    <col min="7" max="7" width="20.5703125" style="34" customWidth="1"/>
    <col min="8" max="256" width="9.140625" style="6"/>
    <col min="257" max="257" width="31.5703125" style="6" bestFit="1" customWidth="1"/>
    <col min="258" max="258" width="38.7109375" style="6" customWidth="1"/>
    <col min="259" max="259" width="16.85546875" style="6" customWidth="1"/>
    <col min="260" max="260" width="31.5703125" style="6" customWidth="1"/>
    <col min="261" max="261" width="22" style="6" customWidth="1"/>
    <col min="262" max="262" width="21.28515625" style="6" customWidth="1"/>
    <col min="263" max="263" width="20.5703125" style="6" customWidth="1"/>
    <col min="264" max="512" width="9.140625" style="6"/>
    <col min="513" max="513" width="31.5703125" style="6" bestFit="1" customWidth="1"/>
    <col min="514" max="514" width="38.7109375" style="6" customWidth="1"/>
    <col min="515" max="515" width="16.85546875" style="6" customWidth="1"/>
    <col min="516" max="516" width="31.5703125" style="6" customWidth="1"/>
    <col min="517" max="517" width="22" style="6" customWidth="1"/>
    <col min="518" max="518" width="21.28515625" style="6" customWidth="1"/>
    <col min="519" max="519" width="20.5703125" style="6" customWidth="1"/>
    <col min="520" max="768" width="9.140625" style="6"/>
    <col min="769" max="769" width="31.5703125" style="6" bestFit="1" customWidth="1"/>
    <col min="770" max="770" width="38.7109375" style="6" customWidth="1"/>
    <col min="771" max="771" width="16.85546875" style="6" customWidth="1"/>
    <col min="772" max="772" width="31.5703125" style="6" customWidth="1"/>
    <col min="773" max="773" width="22" style="6" customWidth="1"/>
    <col min="774" max="774" width="21.28515625" style="6" customWidth="1"/>
    <col min="775" max="775" width="20.5703125" style="6" customWidth="1"/>
    <col min="776" max="1024" width="9.140625" style="6"/>
    <col min="1025" max="1025" width="31.5703125" style="6" bestFit="1" customWidth="1"/>
    <col min="1026" max="1026" width="38.7109375" style="6" customWidth="1"/>
    <col min="1027" max="1027" width="16.85546875" style="6" customWidth="1"/>
    <col min="1028" max="1028" width="31.5703125" style="6" customWidth="1"/>
    <col min="1029" max="1029" width="22" style="6" customWidth="1"/>
    <col min="1030" max="1030" width="21.28515625" style="6" customWidth="1"/>
    <col min="1031" max="1031" width="20.5703125" style="6" customWidth="1"/>
    <col min="1032" max="1280" width="9.140625" style="6"/>
    <col min="1281" max="1281" width="31.5703125" style="6" bestFit="1" customWidth="1"/>
    <col min="1282" max="1282" width="38.7109375" style="6" customWidth="1"/>
    <col min="1283" max="1283" width="16.85546875" style="6" customWidth="1"/>
    <col min="1284" max="1284" width="31.5703125" style="6" customWidth="1"/>
    <col min="1285" max="1285" width="22" style="6" customWidth="1"/>
    <col min="1286" max="1286" width="21.28515625" style="6" customWidth="1"/>
    <col min="1287" max="1287" width="20.5703125" style="6" customWidth="1"/>
    <col min="1288" max="1536" width="9.140625" style="6"/>
    <col min="1537" max="1537" width="31.5703125" style="6" bestFit="1" customWidth="1"/>
    <col min="1538" max="1538" width="38.7109375" style="6" customWidth="1"/>
    <col min="1539" max="1539" width="16.85546875" style="6" customWidth="1"/>
    <col min="1540" max="1540" width="31.5703125" style="6" customWidth="1"/>
    <col min="1541" max="1541" width="22" style="6" customWidth="1"/>
    <col min="1542" max="1542" width="21.28515625" style="6" customWidth="1"/>
    <col min="1543" max="1543" width="20.5703125" style="6" customWidth="1"/>
    <col min="1544" max="1792" width="9.140625" style="6"/>
    <col min="1793" max="1793" width="31.5703125" style="6" bestFit="1" customWidth="1"/>
    <col min="1794" max="1794" width="38.7109375" style="6" customWidth="1"/>
    <col min="1795" max="1795" width="16.85546875" style="6" customWidth="1"/>
    <col min="1796" max="1796" width="31.5703125" style="6" customWidth="1"/>
    <col min="1797" max="1797" width="22" style="6" customWidth="1"/>
    <col min="1798" max="1798" width="21.28515625" style="6" customWidth="1"/>
    <col min="1799" max="1799" width="20.5703125" style="6" customWidth="1"/>
    <col min="1800" max="2048" width="9.140625" style="6"/>
    <col min="2049" max="2049" width="31.5703125" style="6" bestFit="1" customWidth="1"/>
    <col min="2050" max="2050" width="38.7109375" style="6" customWidth="1"/>
    <col min="2051" max="2051" width="16.85546875" style="6" customWidth="1"/>
    <col min="2052" max="2052" width="31.5703125" style="6" customWidth="1"/>
    <col min="2053" max="2053" width="22" style="6" customWidth="1"/>
    <col min="2054" max="2054" width="21.28515625" style="6" customWidth="1"/>
    <col min="2055" max="2055" width="20.5703125" style="6" customWidth="1"/>
    <col min="2056" max="2304" width="9.140625" style="6"/>
    <col min="2305" max="2305" width="31.5703125" style="6" bestFit="1" customWidth="1"/>
    <col min="2306" max="2306" width="38.7109375" style="6" customWidth="1"/>
    <col min="2307" max="2307" width="16.85546875" style="6" customWidth="1"/>
    <col min="2308" max="2308" width="31.5703125" style="6" customWidth="1"/>
    <col min="2309" max="2309" width="22" style="6" customWidth="1"/>
    <col min="2310" max="2310" width="21.28515625" style="6" customWidth="1"/>
    <col min="2311" max="2311" width="20.5703125" style="6" customWidth="1"/>
    <col min="2312" max="2560" width="9.140625" style="6"/>
    <col min="2561" max="2561" width="31.5703125" style="6" bestFit="1" customWidth="1"/>
    <col min="2562" max="2562" width="38.7109375" style="6" customWidth="1"/>
    <col min="2563" max="2563" width="16.85546875" style="6" customWidth="1"/>
    <col min="2564" max="2564" width="31.5703125" style="6" customWidth="1"/>
    <col min="2565" max="2565" width="22" style="6" customWidth="1"/>
    <col min="2566" max="2566" width="21.28515625" style="6" customWidth="1"/>
    <col min="2567" max="2567" width="20.5703125" style="6" customWidth="1"/>
    <col min="2568" max="2816" width="9.140625" style="6"/>
    <col min="2817" max="2817" width="31.5703125" style="6" bestFit="1" customWidth="1"/>
    <col min="2818" max="2818" width="38.7109375" style="6" customWidth="1"/>
    <col min="2819" max="2819" width="16.85546875" style="6" customWidth="1"/>
    <col min="2820" max="2820" width="31.5703125" style="6" customWidth="1"/>
    <col min="2821" max="2821" width="22" style="6" customWidth="1"/>
    <col min="2822" max="2822" width="21.28515625" style="6" customWidth="1"/>
    <col min="2823" max="2823" width="20.5703125" style="6" customWidth="1"/>
    <col min="2824" max="3072" width="9.140625" style="6"/>
    <col min="3073" max="3073" width="31.5703125" style="6" bestFit="1" customWidth="1"/>
    <col min="3074" max="3074" width="38.7109375" style="6" customWidth="1"/>
    <col min="3075" max="3075" width="16.85546875" style="6" customWidth="1"/>
    <col min="3076" max="3076" width="31.5703125" style="6" customWidth="1"/>
    <col min="3077" max="3077" width="22" style="6" customWidth="1"/>
    <col min="3078" max="3078" width="21.28515625" style="6" customWidth="1"/>
    <col min="3079" max="3079" width="20.5703125" style="6" customWidth="1"/>
    <col min="3080" max="3328" width="9.140625" style="6"/>
    <col min="3329" max="3329" width="31.5703125" style="6" bestFit="1" customWidth="1"/>
    <col min="3330" max="3330" width="38.7109375" style="6" customWidth="1"/>
    <col min="3331" max="3331" width="16.85546875" style="6" customWidth="1"/>
    <col min="3332" max="3332" width="31.5703125" style="6" customWidth="1"/>
    <col min="3333" max="3333" width="22" style="6" customWidth="1"/>
    <col min="3334" max="3334" width="21.28515625" style="6" customWidth="1"/>
    <col min="3335" max="3335" width="20.5703125" style="6" customWidth="1"/>
    <col min="3336" max="3584" width="9.140625" style="6"/>
    <col min="3585" max="3585" width="31.5703125" style="6" bestFit="1" customWidth="1"/>
    <col min="3586" max="3586" width="38.7109375" style="6" customWidth="1"/>
    <col min="3587" max="3587" width="16.85546875" style="6" customWidth="1"/>
    <col min="3588" max="3588" width="31.5703125" style="6" customWidth="1"/>
    <col min="3589" max="3589" width="22" style="6" customWidth="1"/>
    <col min="3590" max="3590" width="21.28515625" style="6" customWidth="1"/>
    <col min="3591" max="3591" width="20.5703125" style="6" customWidth="1"/>
    <col min="3592" max="3840" width="9.140625" style="6"/>
    <col min="3841" max="3841" width="31.5703125" style="6" bestFit="1" customWidth="1"/>
    <col min="3842" max="3842" width="38.7109375" style="6" customWidth="1"/>
    <col min="3843" max="3843" width="16.85546875" style="6" customWidth="1"/>
    <col min="3844" max="3844" width="31.5703125" style="6" customWidth="1"/>
    <col min="3845" max="3845" width="22" style="6" customWidth="1"/>
    <col min="3846" max="3846" width="21.28515625" style="6" customWidth="1"/>
    <col min="3847" max="3847" width="20.5703125" style="6" customWidth="1"/>
    <col min="3848" max="4096" width="9.140625" style="6"/>
    <col min="4097" max="4097" width="31.5703125" style="6" bestFit="1" customWidth="1"/>
    <col min="4098" max="4098" width="38.7109375" style="6" customWidth="1"/>
    <col min="4099" max="4099" width="16.85546875" style="6" customWidth="1"/>
    <col min="4100" max="4100" width="31.5703125" style="6" customWidth="1"/>
    <col min="4101" max="4101" width="22" style="6" customWidth="1"/>
    <col min="4102" max="4102" width="21.28515625" style="6" customWidth="1"/>
    <col min="4103" max="4103" width="20.5703125" style="6" customWidth="1"/>
    <col min="4104" max="4352" width="9.140625" style="6"/>
    <col min="4353" max="4353" width="31.5703125" style="6" bestFit="1" customWidth="1"/>
    <col min="4354" max="4354" width="38.7109375" style="6" customWidth="1"/>
    <col min="4355" max="4355" width="16.85546875" style="6" customWidth="1"/>
    <col min="4356" max="4356" width="31.5703125" style="6" customWidth="1"/>
    <col min="4357" max="4357" width="22" style="6" customWidth="1"/>
    <col min="4358" max="4358" width="21.28515625" style="6" customWidth="1"/>
    <col min="4359" max="4359" width="20.5703125" style="6" customWidth="1"/>
    <col min="4360" max="4608" width="9.140625" style="6"/>
    <col min="4609" max="4609" width="31.5703125" style="6" bestFit="1" customWidth="1"/>
    <col min="4610" max="4610" width="38.7109375" style="6" customWidth="1"/>
    <col min="4611" max="4611" width="16.85546875" style="6" customWidth="1"/>
    <col min="4612" max="4612" width="31.5703125" style="6" customWidth="1"/>
    <col min="4613" max="4613" width="22" style="6" customWidth="1"/>
    <col min="4614" max="4614" width="21.28515625" style="6" customWidth="1"/>
    <col min="4615" max="4615" width="20.5703125" style="6" customWidth="1"/>
    <col min="4616" max="4864" width="9.140625" style="6"/>
    <col min="4865" max="4865" width="31.5703125" style="6" bestFit="1" customWidth="1"/>
    <col min="4866" max="4866" width="38.7109375" style="6" customWidth="1"/>
    <col min="4867" max="4867" width="16.85546875" style="6" customWidth="1"/>
    <col min="4868" max="4868" width="31.5703125" style="6" customWidth="1"/>
    <col min="4869" max="4869" width="22" style="6" customWidth="1"/>
    <col min="4870" max="4870" width="21.28515625" style="6" customWidth="1"/>
    <col min="4871" max="4871" width="20.5703125" style="6" customWidth="1"/>
    <col min="4872" max="5120" width="9.140625" style="6"/>
    <col min="5121" max="5121" width="31.5703125" style="6" bestFit="1" customWidth="1"/>
    <col min="5122" max="5122" width="38.7109375" style="6" customWidth="1"/>
    <col min="5123" max="5123" width="16.85546875" style="6" customWidth="1"/>
    <col min="5124" max="5124" width="31.5703125" style="6" customWidth="1"/>
    <col min="5125" max="5125" width="22" style="6" customWidth="1"/>
    <col min="5126" max="5126" width="21.28515625" style="6" customWidth="1"/>
    <col min="5127" max="5127" width="20.5703125" style="6" customWidth="1"/>
    <col min="5128" max="5376" width="9.140625" style="6"/>
    <col min="5377" max="5377" width="31.5703125" style="6" bestFit="1" customWidth="1"/>
    <col min="5378" max="5378" width="38.7109375" style="6" customWidth="1"/>
    <col min="5379" max="5379" width="16.85546875" style="6" customWidth="1"/>
    <col min="5380" max="5380" width="31.5703125" style="6" customWidth="1"/>
    <col min="5381" max="5381" width="22" style="6" customWidth="1"/>
    <col min="5382" max="5382" width="21.28515625" style="6" customWidth="1"/>
    <col min="5383" max="5383" width="20.5703125" style="6" customWidth="1"/>
    <col min="5384" max="5632" width="9.140625" style="6"/>
    <col min="5633" max="5633" width="31.5703125" style="6" bestFit="1" customWidth="1"/>
    <col min="5634" max="5634" width="38.7109375" style="6" customWidth="1"/>
    <col min="5635" max="5635" width="16.85546875" style="6" customWidth="1"/>
    <col min="5636" max="5636" width="31.5703125" style="6" customWidth="1"/>
    <col min="5637" max="5637" width="22" style="6" customWidth="1"/>
    <col min="5638" max="5638" width="21.28515625" style="6" customWidth="1"/>
    <col min="5639" max="5639" width="20.5703125" style="6" customWidth="1"/>
    <col min="5640" max="5888" width="9.140625" style="6"/>
    <col min="5889" max="5889" width="31.5703125" style="6" bestFit="1" customWidth="1"/>
    <col min="5890" max="5890" width="38.7109375" style="6" customWidth="1"/>
    <col min="5891" max="5891" width="16.85546875" style="6" customWidth="1"/>
    <col min="5892" max="5892" width="31.5703125" style="6" customWidth="1"/>
    <col min="5893" max="5893" width="22" style="6" customWidth="1"/>
    <col min="5894" max="5894" width="21.28515625" style="6" customWidth="1"/>
    <col min="5895" max="5895" width="20.5703125" style="6" customWidth="1"/>
    <col min="5896" max="6144" width="9.140625" style="6"/>
    <col min="6145" max="6145" width="31.5703125" style="6" bestFit="1" customWidth="1"/>
    <col min="6146" max="6146" width="38.7109375" style="6" customWidth="1"/>
    <col min="6147" max="6147" width="16.85546875" style="6" customWidth="1"/>
    <col min="6148" max="6148" width="31.5703125" style="6" customWidth="1"/>
    <col min="6149" max="6149" width="22" style="6" customWidth="1"/>
    <col min="6150" max="6150" width="21.28515625" style="6" customWidth="1"/>
    <col min="6151" max="6151" width="20.5703125" style="6" customWidth="1"/>
    <col min="6152" max="6400" width="9.140625" style="6"/>
    <col min="6401" max="6401" width="31.5703125" style="6" bestFit="1" customWidth="1"/>
    <col min="6402" max="6402" width="38.7109375" style="6" customWidth="1"/>
    <col min="6403" max="6403" width="16.85546875" style="6" customWidth="1"/>
    <col min="6404" max="6404" width="31.5703125" style="6" customWidth="1"/>
    <col min="6405" max="6405" width="22" style="6" customWidth="1"/>
    <col min="6406" max="6406" width="21.28515625" style="6" customWidth="1"/>
    <col min="6407" max="6407" width="20.5703125" style="6" customWidth="1"/>
    <col min="6408" max="6656" width="9.140625" style="6"/>
    <col min="6657" max="6657" width="31.5703125" style="6" bestFit="1" customWidth="1"/>
    <col min="6658" max="6658" width="38.7109375" style="6" customWidth="1"/>
    <col min="6659" max="6659" width="16.85546875" style="6" customWidth="1"/>
    <col min="6660" max="6660" width="31.5703125" style="6" customWidth="1"/>
    <col min="6661" max="6661" width="22" style="6" customWidth="1"/>
    <col min="6662" max="6662" width="21.28515625" style="6" customWidth="1"/>
    <col min="6663" max="6663" width="20.5703125" style="6" customWidth="1"/>
    <col min="6664" max="6912" width="9.140625" style="6"/>
    <col min="6913" max="6913" width="31.5703125" style="6" bestFit="1" customWidth="1"/>
    <col min="6914" max="6914" width="38.7109375" style="6" customWidth="1"/>
    <col min="6915" max="6915" width="16.85546875" style="6" customWidth="1"/>
    <col min="6916" max="6916" width="31.5703125" style="6" customWidth="1"/>
    <col min="6917" max="6917" width="22" style="6" customWidth="1"/>
    <col min="6918" max="6918" width="21.28515625" style="6" customWidth="1"/>
    <col min="6919" max="6919" width="20.5703125" style="6" customWidth="1"/>
    <col min="6920" max="7168" width="9.140625" style="6"/>
    <col min="7169" max="7169" width="31.5703125" style="6" bestFit="1" customWidth="1"/>
    <col min="7170" max="7170" width="38.7109375" style="6" customWidth="1"/>
    <col min="7171" max="7171" width="16.85546875" style="6" customWidth="1"/>
    <col min="7172" max="7172" width="31.5703125" style="6" customWidth="1"/>
    <col min="7173" max="7173" width="22" style="6" customWidth="1"/>
    <col min="7174" max="7174" width="21.28515625" style="6" customWidth="1"/>
    <col min="7175" max="7175" width="20.5703125" style="6" customWidth="1"/>
    <col min="7176" max="7424" width="9.140625" style="6"/>
    <col min="7425" max="7425" width="31.5703125" style="6" bestFit="1" customWidth="1"/>
    <col min="7426" max="7426" width="38.7109375" style="6" customWidth="1"/>
    <col min="7427" max="7427" width="16.85546875" style="6" customWidth="1"/>
    <col min="7428" max="7428" width="31.5703125" style="6" customWidth="1"/>
    <col min="7429" max="7429" width="22" style="6" customWidth="1"/>
    <col min="7430" max="7430" width="21.28515625" style="6" customWidth="1"/>
    <col min="7431" max="7431" width="20.5703125" style="6" customWidth="1"/>
    <col min="7432" max="7680" width="9.140625" style="6"/>
    <col min="7681" max="7681" width="31.5703125" style="6" bestFit="1" customWidth="1"/>
    <col min="7682" max="7682" width="38.7109375" style="6" customWidth="1"/>
    <col min="7683" max="7683" width="16.85546875" style="6" customWidth="1"/>
    <col min="7684" max="7684" width="31.5703125" style="6" customWidth="1"/>
    <col min="7685" max="7685" width="22" style="6" customWidth="1"/>
    <col min="7686" max="7686" width="21.28515625" style="6" customWidth="1"/>
    <col min="7687" max="7687" width="20.5703125" style="6" customWidth="1"/>
    <col min="7688" max="7936" width="9.140625" style="6"/>
    <col min="7937" max="7937" width="31.5703125" style="6" bestFit="1" customWidth="1"/>
    <col min="7938" max="7938" width="38.7109375" style="6" customWidth="1"/>
    <col min="7939" max="7939" width="16.85546875" style="6" customWidth="1"/>
    <col min="7940" max="7940" width="31.5703125" style="6" customWidth="1"/>
    <col min="7941" max="7941" width="22" style="6" customWidth="1"/>
    <col min="7942" max="7942" width="21.28515625" style="6" customWidth="1"/>
    <col min="7943" max="7943" width="20.5703125" style="6" customWidth="1"/>
    <col min="7944" max="8192" width="9.140625" style="6"/>
    <col min="8193" max="8193" width="31.5703125" style="6" bestFit="1" customWidth="1"/>
    <col min="8194" max="8194" width="38.7109375" style="6" customWidth="1"/>
    <col min="8195" max="8195" width="16.85546875" style="6" customWidth="1"/>
    <col min="8196" max="8196" width="31.5703125" style="6" customWidth="1"/>
    <col min="8197" max="8197" width="22" style="6" customWidth="1"/>
    <col min="8198" max="8198" width="21.28515625" style="6" customWidth="1"/>
    <col min="8199" max="8199" width="20.5703125" style="6" customWidth="1"/>
    <col min="8200" max="8448" width="9.140625" style="6"/>
    <col min="8449" max="8449" width="31.5703125" style="6" bestFit="1" customWidth="1"/>
    <col min="8450" max="8450" width="38.7109375" style="6" customWidth="1"/>
    <col min="8451" max="8451" width="16.85546875" style="6" customWidth="1"/>
    <col min="8452" max="8452" width="31.5703125" style="6" customWidth="1"/>
    <col min="8453" max="8453" width="22" style="6" customWidth="1"/>
    <col min="8454" max="8454" width="21.28515625" style="6" customWidth="1"/>
    <col min="8455" max="8455" width="20.5703125" style="6" customWidth="1"/>
    <col min="8456" max="8704" width="9.140625" style="6"/>
    <col min="8705" max="8705" width="31.5703125" style="6" bestFit="1" customWidth="1"/>
    <col min="8706" max="8706" width="38.7109375" style="6" customWidth="1"/>
    <col min="8707" max="8707" width="16.85546875" style="6" customWidth="1"/>
    <col min="8708" max="8708" width="31.5703125" style="6" customWidth="1"/>
    <col min="8709" max="8709" width="22" style="6" customWidth="1"/>
    <col min="8710" max="8710" width="21.28515625" style="6" customWidth="1"/>
    <col min="8711" max="8711" width="20.5703125" style="6" customWidth="1"/>
    <col min="8712" max="8960" width="9.140625" style="6"/>
    <col min="8961" max="8961" width="31.5703125" style="6" bestFit="1" customWidth="1"/>
    <col min="8962" max="8962" width="38.7109375" style="6" customWidth="1"/>
    <col min="8963" max="8963" width="16.85546875" style="6" customWidth="1"/>
    <col min="8964" max="8964" width="31.5703125" style="6" customWidth="1"/>
    <col min="8965" max="8965" width="22" style="6" customWidth="1"/>
    <col min="8966" max="8966" width="21.28515625" style="6" customWidth="1"/>
    <col min="8967" max="8967" width="20.5703125" style="6" customWidth="1"/>
    <col min="8968" max="9216" width="9.140625" style="6"/>
    <col min="9217" max="9217" width="31.5703125" style="6" bestFit="1" customWidth="1"/>
    <col min="9218" max="9218" width="38.7109375" style="6" customWidth="1"/>
    <col min="9219" max="9219" width="16.85546875" style="6" customWidth="1"/>
    <col min="9220" max="9220" width="31.5703125" style="6" customWidth="1"/>
    <col min="9221" max="9221" width="22" style="6" customWidth="1"/>
    <col min="9222" max="9222" width="21.28515625" style="6" customWidth="1"/>
    <col min="9223" max="9223" width="20.5703125" style="6" customWidth="1"/>
    <col min="9224" max="9472" width="9.140625" style="6"/>
    <col min="9473" max="9473" width="31.5703125" style="6" bestFit="1" customWidth="1"/>
    <col min="9474" max="9474" width="38.7109375" style="6" customWidth="1"/>
    <col min="9475" max="9475" width="16.85546875" style="6" customWidth="1"/>
    <col min="9476" max="9476" width="31.5703125" style="6" customWidth="1"/>
    <col min="9477" max="9477" width="22" style="6" customWidth="1"/>
    <col min="9478" max="9478" width="21.28515625" style="6" customWidth="1"/>
    <col min="9479" max="9479" width="20.5703125" style="6" customWidth="1"/>
    <col min="9480" max="9728" width="9.140625" style="6"/>
    <col min="9729" max="9729" width="31.5703125" style="6" bestFit="1" customWidth="1"/>
    <col min="9730" max="9730" width="38.7109375" style="6" customWidth="1"/>
    <col min="9731" max="9731" width="16.85546875" style="6" customWidth="1"/>
    <col min="9732" max="9732" width="31.5703125" style="6" customWidth="1"/>
    <col min="9733" max="9733" width="22" style="6" customWidth="1"/>
    <col min="9734" max="9734" width="21.28515625" style="6" customWidth="1"/>
    <col min="9735" max="9735" width="20.5703125" style="6" customWidth="1"/>
    <col min="9736" max="9984" width="9.140625" style="6"/>
    <col min="9985" max="9985" width="31.5703125" style="6" bestFit="1" customWidth="1"/>
    <col min="9986" max="9986" width="38.7109375" style="6" customWidth="1"/>
    <col min="9987" max="9987" width="16.85546875" style="6" customWidth="1"/>
    <col min="9988" max="9988" width="31.5703125" style="6" customWidth="1"/>
    <col min="9989" max="9989" width="22" style="6" customWidth="1"/>
    <col min="9990" max="9990" width="21.28515625" style="6" customWidth="1"/>
    <col min="9991" max="9991" width="20.5703125" style="6" customWidth="1"/>
    <col min="9992" max="10240" width="9.140625" style="6"/>
    <col min="10241" max="10241" width="31.5703125" style="6" bestFit="1" customWidth="1"/>
    <col min="10242" max="10242" width="38.7109375" style="6" customWidth="1"/>
    <col min="10243" max="10243" width="16.85546875" style="6" customWidth="1"/>
    <col min="10244" max="10244" width="31.5703125" style="6" customWidth="1"/>
    <col min="10245" max="10245" width="22" style="6" customWidth="1"/>
    <col min="10246" max="10246" width="21.28515625" style="6" customWidth="1"/>
    <col min="10247" max="10247" width="20.5703125" style="6" customWidth="1"/>
    <col min="10248" max="10496" width="9.140625" style="6"/>
    <col min="10497" max="10497" width="31.5703125" style="6" bestFit="1" customWidth="1"/>
    <col min="10498" max="10498" width="38.7109375" style="6" customWidth="1"/>
    <col min="10499" max="10499" width="16.85546875" style="6" customWidth="1"/>
    <col min="10500" max="10500" width="31.5703125" style="6" customWidth="1"/>
    <col min="10501" max="10501" width="22" style="6" customWidth="1"/>
    <col min="10502" max="10502" width="21.28515625" style="6" customWidth="1"/>
    <col min="10503" max="10503" width="20.5703125" style="6" customWidth="1"/>
    <col min="10504" max="10752" width="9.140625" style="6"/>
    <col min="10753" max="10753" width="31.5703125" style="6" bestFit="1" customWidth="1"/>
    <col min="10754" max="10754" width="38.7109375" style="6" customWidth="1"/>
    <col min="10755" max="10755" width="16.85546875" style="6" customWidth="1"/>
    <col min="10756" max="10756" width="31.5703125" style="6" customWidth="1"/>
    <col min="10757" max="10757" width="22" style="6" customWidth="1"/>
    <col min="10758" max="10758" width="21.28515625" style="6" customWidth="1"/>
    <col min="10759" max="10759" width="20.5703125" style="6" customWidth="1"/>
    <col min="10760" max="11008" width="9.140625" style="6"/>
    <col min="11009" max="11009" width="31.5703125" style="6" bestFit="1" customWidth="1"/>
    <col min="11010" max="11010" width="38.7109375" style="6" customWidth="1"/>
    <col min="11011" max="11011" width="16.85546875" style="6" customWidth="1"/>
    <col min="11012" max="11012" width="31.5703125" style="6" customWidth="1"/>
    <col min="11013" max="11013" width="22" style="6" customWidth="1"/>
    <col min="11014" max="11014" width="21.28515625" style="6" customWidth="1"/>
    <col min="11015" max="11015" width="20.5703125" style="6" customWidth="1"/>
    <col min="11016" max="11264" width="9.140625" style="6"/>
    <col min="11265" max="11265" width="31.5703125" style="6" bestFit="1" customWidth="1"/>
    <col min="11266" max="11266" width="38.7109375" style="6" customWidth="1"/>
    <col min="11267" max="11267" width="16.85546875" style="6" customWidth="1"/>
    <col min="11268" max="11268" width="31.5703125" style="6" customWidth="1"/>
    <col min="11269" max="11269" width="22" style="6" customWidth="1"/>
    <col min="11270" max="11270" width="21.28515625" style="6" customWidth="1"/>
    <col min="11271" max="11271" width="20.5703125" style="6" customWidth="1"/>
    <col min="11272" max="11520" width="9.140625" style="6"/>
    <col min="11521" max="11521" width="31.5703125" style="6" bestFit="1" customWidth="1"/>
    <col min="11522" max="11522" width="38.7109375" style="6" customWidth="1"/>
    <col min="11523" max="11523" width="16.85546875" style="6" customWidth="1"/>
    <col min="11524" max="11524" width="31.5703125" style="6" customWidth="1"/>
    <col min="11525" max="11525" width="22" style="6" customWidth="1"/>
    <col min="11526" max="11526" width="21.28515625" style="6" customWidth="1"/>
    <col min="11527" max="11527" width="20.5703125" style="6" customWidth="1"/>
    <col min="11528" max="11776" width="9.140625" style="6"/>
    <col min="11777" max="11777" width="31.5703125" style="6" bestFit="1" customWidth="1"/>
    <col min="11778" max="11778" width="38.7109375" style="6" customWidth="1"/>
    <col min="11779" max="11779" width="16.85546875" style="6" customWidth="1"/>
    <col min="11780" max="11780" width="31.5703125" style="6" customWidth="1"/>
    <col min="11781" max="11781" width="22" style="6" customWidth="1"/>
    <col min="11782" max="11782" width="21.28515625" style="6" customWidth="1"/>
    <col min="11783" max="11783" width="20.5703125" style="6" customWidth="1"/>
    <col min="11784" max="12032" width="9.140625" style="6"/>
    <col min="12033" max="12033" width="31.5703125" style="6" bestFit="1" customWidth="1"/>
    <col min="12034" max="12034" width="38.7109375" style="6" customWidth="1"/>
    <col min="12035" max="12035" width="16.85546875" style="6" customWidth="1"/>
    <col min="12036" max="12036" width="31.5703125" style="6" customWidth="1"/>
    <col min="12037" max="12037" width="22" style="6" customWidth="1"/>
    <col min="12038" max="12038" width="21.28515625" style="6" customWidth="1"/>
    <col min="12039" max="12039" width="20.5703125" style="6" customWidth="1"/>
    <col min="12040" max="12288" width="9.140625" style="6"/>
    <col min="12289" max="12289" width="31.5703125" style="6" bestFit="1" customWidth="1"/>
    <col min="12290" max="12290" width="38.7109375" style="6" customWidth="1"/>
    <col min="12291" max="12291" width="16.85546875" style="6" customWidth="1"/>
    <col min="12292" max="12292" width="31.5703125" style="6" customWidth="1"/>
    <col min="12293" max="12293" width="22" style="6" customWidth="1"/>
    <col min="12294" max="12294" width="21.28515625" style="6" customWidth="1"/>
    <col min="12295" max="12295" width="20.5703125" style="6" customWidth="1"/>
    <col min="12296" max="12544" width="9.140625" style="6"/>
    <col min="12545" max="12545" width="31.5703125" style="6" bestFit="1" customWidth="1"/>
    <col min="12546" max="12546" width="38.7109375" style="6" customWidth="1"/>
    <col min="12547" max="12547" width="16.85546875" style="6" customWidth="1"/>
    <col min="12548" max="12548" width="31.5703125" style="6" customWidth="1"/>
    <col min="12549" max="12549" width="22" style="6" customWidth="1"/>
    <col min="12550" max="12550" width="21.28515625" style="6" customWidth="1"/>
    <col min="12551" max="12551" width="20.5703125" style="6" customWidth="1"/>
    <col min="12552" max="12800" width="9.140625" style="6"/>
    <col min="12801" max="12801" width="31.5703125" style="6" bestFit="1" customWidth="1"/>
    <col min="12802" max="12802" width="38.7109375" style="6" customWidth="1"/>
    <col min="12803" max="12803" width="16.85546875" style="6" customWidth="1"/>
    <col min="12804" max="12804" width="31.5703125" style="6" customWidth="1"/>
    <col min="12805" max="12805" width="22" style="6" customWidth="1"/>
    <col min="12806" max="12806" width="21.28515625" style="6" customWidth="1"/>
    <col min="12807" max="12807" width="20.5703125" style="6" customWidth="1"/>
    <col min="12808" max="13056" width="9.140625" style="6"/>
    <col min="13057" max="13057" width="31.5703125" style="6" bestFit="1" customWidth="1"/>
    <col min="13058" max="13058" width="38.7109375" style="6" customWidth="1"/>
    <col min="13059" max="13059" width="16.85546875" style="6" customWidth="1"/>
    <col min="13060" max="13060" width="31.5703125" style="6" customWidth="1"/>
    <col min="13061" max="13061" width="22" style="6" customWidth="1"/>
    <col min="13062" max="13062" width="21.28515625" style="6" customWidth="1"/>
    <col min="13063" max="13063" width="20.5703125" style="6" customWidth="1"/>
    <col min="13064" max="13312" width="9.140625" style="6"/>
    <col min="13313" max="13313" width="31.5703125" style="6" bestFit="1" customWidth="1"/>
    <col min="13314" max="13314" width="38.7109375" style="6" customWidth="1"/>
    <col min="13315" max="13315" width="16.85546875" style="6" customWidth="1"/>
    <col min="13316" max="13316" width="31.5703125" style="6" customWidth="1"/>
    <col min="13317" max="13317" width="22" style="6" customWidth="1"/>
    <col min="13318" max="13318" width="21.28515625" style="6" customWidth="1"/>
    <col min="13319" max="13319" width="20.5703125" style="6" customWidth="1"/>
    <col min="13320" max="13568" width="9.140625" style="6"/>
    <col min="13569" max="13569" width="31.5703125" style="6" bestFit="1" customWidth="1"/>
    <col min="13570" max="13570" width="38.7109375" style="6" customWidth="1"/>
    <col min="13571" max="13571" width="16.85546875" style="6" customWidth="1"/>
    <col min="13572" max="13572" width="31.5703125" style="6" customWidth="1"/>
    <col min="13573" max="13573" width="22" style="6" customWidth="1"/>
    <col min="13574" max="13574" width="21.28515625" style="6" customWidth="1"/>
    <col min="13575" max="13575" width="20.5703125" style="6" customWidth="1"/>
    <col min="13576" max="13824" width="9.140625" style="6"/>
    <col min="13825" max="13825" width="31.5703125" style="6" bestFit="1" customWidth="1"/>
    <col min="13826" max="13826" width="38.7109375" style="6" customWidth="1"/>
    <col min="13827" max="13827" width="16.85546875" style="6" customWidth="1"/>
    <col min="13828" max="13828" width="31.5703125" style="6" customWidth="1"/>
    <col min="13829" max="13829" width="22" style="6" customWidth="1"/>
    <col min="13830" max="13830" width="21.28515625" style="6" customWidth="1"/>
    <col min="13831" max="13831" width="20.5703125" style="6" customWidth="1"/>
    <col min="13832" max="14080" width="9.140625" style="6"/>
    <col min="14081" max="14081" width="31.5703125" style="6" bestFit="1" customWidth="1"/>
    <col min="14082" max="14082" width="38.7109375" style="6" customWidth="1"/>
    <col min="14083" max="14083" width="16.85546875" style="6" customWidth="1"/>
    <col min="14084" max="14084" width="31.5703125" style="6" customWidth="1"/>
    <col min="14085" max="14085" width="22" style="6" customWidth="1"/>
    <col min="14086" max="14086" width="21.28515625" style="6" customWidth="1"/>
    <col min="14087" max="14087" width="20.5703125" style="6" customWidth="1"/>
    <col min="14088" max="14336" width="9.140625" style="6"/>
    <col min="14337" max="14337" width="31.5703125" style="6" bestFit="1" customWidth="1"/>
    <col min="14338" max="14338" width="38.7109375" style="6" customWidth="1"/>
    <col min="14339" max="14339" width="16.85546875" style="6" customWidth="1"/>
    <col min="14340" max="14340" width="31.5703125" style="6" customWidth="1"/>
    <col min="14341" max="14341" width="22" style="6" customWidth="1"/>
    <col min="14342" max="14342" width="21.28515625" style="6" customWidth="1"/>
    <col min="14343" max="14343" width="20.5703125" style="6" customWidth="1"/>
    <col min="14344" max="14592" width="9.140625" style="6"/>
    <col min="14593" max="14593" width="31.5703125" style="6" bestFit="1" customWidth="1"/>
    <col min="14594" max="14594" width="38.7109375" style="6" customWidth="1"/>
    <col min="14595" max="14595" width="16.85546875" style="6" customWidth="1"/>
    <col min="14596" max="14596" width="31.5703125" style="6" customWidth="1"/>
    <col min="14597" max="14597" width="22" style="6" customWidth="1"/>
    <col min="14598" max="14598" width="21.28515625" style="6" customWidth="1"/>
    <col min="14599" max="14599" width="20.5703125" style="6" customWidth="1"/>
    <col min="14600" max="14848" width="9.140625" style="6"/>
    <col min="14849" max="14849" width="31.5703125" style="6" bestFit="1" customWidth="1"/>
    <col min="14850" max="14850" width="38.7109375" style="6" customWidth="1"/>
    <col min="14851" max="14851" width="16.85546875" style="6" customWidth="1"/>
    <col min="14852" max="14852" width="31.5703125" style="6" customWidth="1"/>
    <col min="14853" max="14853" width="22" style="6" customWidth="1"/>
    <col min="14854" max="14854" width="21.28515625" style="6" customWidth="1"/>
    <col min="14855" max="14855" width="20.5703125" style="6" customWidth="1"/>
    <col min="14856" max="15104" width="9.140625" style="6"/>
    <col min="15105" max="15105" width="31.5703125" style="6" bestFit="1" customWidth="1"/>
    <col min="15106" max="15106" width="38.7109375" style="6" customWidth="1"/>
    <col min="15107" max="15107" width="16.85546875" style="6" customWidth="1"/>
    <col min="15108" max="15108" width="31.5703125" style="6" customWidth="1"/>
    <col min="15109" max="15109" width="22" style="6" customWidth="1"/>
    <col min="15110" max="15110" width="21.28515625" style="6" customWidth="1"/>
    <col min="15111" max="15111" width="20.5703125" style="6" customWidth="1"/>
    <col min="15112" max="15360" width="9.140625" style="6"/>
    <col min="15361" max="15361" width="31.5703125" style="6" bestFit="1" customWidth="1"/>
    <col min="15362" max="15362" width="38.7109375" style="6" customWidth="1"/>
    <col min="15363" max="15363" width="16.85546875" style="6" customWidth="1"/>
    <col min="15364" max="15364" width="31.5703125" style="6" customWidth="1"/>
    <col min="15365" max="15365" width="22" style="6" customWidth="1"/>
    <col min="15366" max="15366" width="21.28515625" style="6" customWidth="1"/>
    <col min="15367" max="15367" width="20.5703125" style="6" customWidth="1"/>
    <col min="15368" max="15616" width="9.140625" style="6"/>
    <col min="15617" max="15617" width="31.5703125" style="6" bestFit="1" customWidth="1"/>
    <col min="15618" max="15618" width="38.7109375" style="6" customWidth="1"/>
    <col min="15619" max="15619" width="16.85546875" style="6" customWidth="1"/>
    <col min="15620" max="15620" width="31.5703125" style="6" customWidth="1"/>
    <col min="15621" max="15621" width="22" style="6" customWidth="1"/>
    <col min="15622" max="15622" width="21.28515625" style="6" customWidth="1"/>
    <col min="15623" max="15623" width="20.5703125" style="6" customWidth="1"/>
    <col min="15624" max="15872" width="9.140625" style="6"/>
    <col min="15873" max="15873" width="31.5703125" style="6" bestFit="1" customWidth="1"/>
    <col min="15874" max="15874" width="38.7109375" style="6" customWidth="1"/>
    <col min="15875" max="15875" width="16.85546875" style="6" customWidth="1"/>
    <col min="15876" max="15876" width="31.5703125" style="6" customWidth="1"/>
    <col min="15877" max="15877" width="22" style="6" customWidth="1"/>
    <col min="15878" max="15878" width="21.28515625" style="6" customWidth="1"/>
    <col min="15879" max="15879" width="20.5703125" style="6" customWidth="1"/>
    <col min="15880" max="16128" width="9.140625" style="6"/>
    <col min="16129" max="16129" width="31.5703125" style="6" bestFit="1" customWidth="1"/>
    <col min="16130" max="16130" width="38.7109375" style="6" customWidth="1"/>
    <col min="16131" max="16131" width="16.85546875" style="6" customWidth="1"/>
    <col min="16132" max="16132" width="31.5703125" style="6" customWidth="1"/>
    <col min="16133" max="16133" width="22" style="6" customWidth="1"/>
    <col min="16134" max="16134" width="21.28515625" style="6" customWidth="1"/>
    <col min="16135" max="16135" width="20.5703125" style="6" customWidth="1"/>
    <col min="16136" max="16384" width="9.140625" style="6"/>
  </cols>
  <sheetData>
    <row r="1" spans="1:9" ht="15" customHeight="1" x14ac:dyDescent="0.25">
      <c r="A1" s="85" t="s">
        <v>154</v>
      </c>
      <c r="B1" s="85"/>
      <c r="C1" s="85"/>
      <c r="D1" s="85"/>
      <c r="E1" s="85"/>
      <c r="F1" s="85"/>
      <c r="G1" s="85"/>
      <c r="H1" s="8"/>
      <c r="I1" s="8"/>
    </row>
    <row r="2" spans="1:9" ht="39.6" customHeight="1" x14ac:dyDescent="0.25">
      <c r="A2" s="85"/>
      <c r="B2" s="85"/>
      <c r="C2" s="85"/>
      <c r="D2" s="85"/>
      <c r="E2" s="85"/>
      <c r="F2" s="85"/>
      <c r="G2" s="85"/>
      <c r="H2" s="8"/>
      <c r="I2" s="8"/>
    </row>
    <row r="3" spans="1:9" ht="45" x14ac:dyDescent="0.25">
      <c r="A3" s="22" t="s">
        <v>0</v>
      </c>
      <c r="B3" s="22" t="s">
        <v>1</v>
      </c>
      <c r="C3" s="23" t="s">
        <v>2</v>
      </c>
      <c r="D3" s="23" t="s">
        <v>3</v>
      </c>
      <c r="E3" s="23" t="s">
        <v>46</v>
      </c>
      <c r="F3" s="32" t="s">
        <v>4</v>
      </c>
      <c r="G3" s="32" t="s">
        <v>5</v>
      </c>
    </row>
    <row r="4" spans="1:9" x14ac:dyDescent="0.25">
      <c r="A4" s="7" t="s">
        <v>155</v>
      </c>
      <c r="B4" s="7" t="s">
        <v>6</v>
      </c>
      <c r="C4" s="7">
        <f>SUM(C5:C7)</f>
        <v>85</v>
      </c>
      <c r="D4" s="7">
        <f>SUM(D5:D7)</f>
        <v>3756</v>
      </c>
      <c r="E4" s="7">
        <f t="shared" ref="E4:G4" si="0">SUM(E5:E7)</f>
        <v>107100</v>
      </c>
      <c r="F4" s="33">
        <f t="shared" si="0"/>
        <v>1606500</v>
      </c>
      <c r="G4" s="33">
        <f t="shared" si="0"/>
        <v>1767501</v>
      </c>
    </row>
    <row r="5" spans="1:9" x14ac:dyDescent="0.25">
      <c r="B5" s="6" t="s">
        <v>7</v>
      </c>
      <c r="C5" s="6">
        <f>'СПИСЪК 28 - НОЕМВРИ'!E93</f>
        <v>4</v>
      </c>
      <c r="D5" s="6">
        <f>'СПИСЪК 28 - НОЕМВРИ'!F93</f>
        <v>9</v>
      </c>
      <c r="E5" s="21">
        <f>'СПИСЪК 28 - НОЕМВРИ'!G93</f>
        <v>270</v>
      </c>
      <c r="F5" s="34">
        <f>Table5[[#This Row],[Бр. верифицирани
 нощувки ]]*15</f>
        <v>4050</v>
      </c>
      <c r="G5" s="34">
        <v>4050</v>
      </c>
    </row>
    <row r="6" spans="1:9" x14ac:dyDescent="0.25">
      <c r="B6" s="6" t="s">
        <v>8</v>
      </c>
      <c r="C6" s="6">
        <f>'СПИСЪК 28 - НОЕМВРИ'!E94</f>
        <v>74</v>
      </c>
      <c r="D6" s="6">
        <f>'СПИСЪК 28 - НОЕМВРИ'!F94</f>
        <v>3404</v>
      </c>
      <c r="E6" s="21">
        <f>'СПИСЪК 28 - НОЕМВРИ'!G94</f>
        <v>96660</v>
      </c>
      <c r="F6" s="34">
        <f>Table5[[#This Row],[Бр. верифицирани
 нощувки ]]*15</f>
        <v>1449900</v>
      </c>
      <c r="G6" s="34">
        <f>Table5[[#This Row],[Суми без ДДС]]*1.09</f>
        <v>1580391</v>
      </c>
    </row>
    <row r="7" spans="1:9" x14ac:dyDescent="0.25">
      <c r="B7" s="6" t="s">
        <v>9</v>
      </c>
      <c r="C7" s="6">
        <f>'СПИСЪК 28 - НОЕМВРИ'!E95</f>
        <v>7</v>
      </c>
      <c r="D7" s="6">
        <f>'СПИСЪК 28 - НОЕМВРИ'!F95</f>
        <v>343</v>
      </c>
      <c r="E7" s="21">
        <f>'СПИСЪК 28 - НОЕМВРИ'!G95</f>
        <v>10170</v>
      </c>
      <c r="F7" s="34">
        <f>Table5[[#This Row],[Бр. верифицирани
 нощувки ]]*15</f>
        <v>152550</v>
      </c>
      <c r="G7" s="34">
        <f>Table5[[#This Row],[Суми без ДДС]]*1.2</f>
        <v>183060</v>
      </c>
    </row>
    <row r="8" spans="1:9" x14ac:dyDescent="0.25">
      <c r="A8" s="7" t="s">
        <v>156</v>
      </c>
      <c r="B8" s="7" t="s">
        <v>6</v>
      </c>
      <c r="C8" s="7">
        <v>89</v>
      </c>
      <c r="D8" s="7">
        <f t="shared" ref="D8:G8" si="1">SUBTOTAL(109,D9:D11)</f>
        <v>3538</v>
      </c>
      <c r="E8" s="7">
        <f t="shared" si="1"/>
        <v>106029</v>
      </c>
      <c r="F8" s="33">
        <f t="shared" si="1"/>
        <v>1590435</v>
      </c>
      <c r="G8" s="33">
        <f t="shared" si="1"/>
        <v>1749298</v>
      </c>
    </row>
    <row r="9" spans="1:9" x14ac:dyDescent="0.25">
      <c r="B9" s="6" t="s">
        <v>7</v>
      </c>
      <c r="C9" s="6">
        <v>5</v>
      </c>
      <c r="D9" s="6">
        <v>19</v>
      </c>
      <c r="E9" s="6">
        <v>589</v>
      </c>
      <c r="F9" s="34">
        <f>Table5[[#This Row],[Бр. верифицирани
 нощувки ]]*15</f>
        <v>8835</v>
      </c>
      <c r="G9" s="34">
        <f>Table5[[#This Row],[Суми без ДДС]]</f>
        <v>8835</v>
      </c>
    </row>
    <row r="10" spans="1:9" x14ac:dyDescent="0.25">
      <c r="B10" s="6" t="s">
        <v>8</v>
      </c>
      <c r="C10" s="6">
        <v>77</v>
      </c>
      <c r="D10" s="6">
        <v>3150</v>
      </c>
      <c r="E10" s="6">
        <v>95428</v>
      </c>
      <c r="F10" s="34">
        <v>1431420</v>
      </c>
      <c r="G10" s="34">
        <v>1560247</v>
      </c>
    </row>
    <row r="11" spans="1:9" x14ac:dyDescent="0.25">
      <c r="B11" s="6" t="s">
        <v>9</v>
      </c>
      <c r="C11" s="6">
        <v>7</v>
      </c>
      <c r="D11" s="6">
        <v>369</v>
      </c>
      <c r="E11" s="6">
        <v>10012</v>
      </c>
      <c r="F11" s="34">
        <v>150180</v>
      </c>
      <c r="G11" s="34">
        <f>Table5[[#This Row],[Суми без ДДС]]*1.2</f>
        <v>180216</v>
      </c>
    </row>
    <row r="12" spans="1:9" ht="16.899999999999999" customHeight="1" x14ac:dyDescent="0.25">
      <c r="A12" s="24" t="s">
        <v>47</v>
      </c>
      <c r="B12" s="24"/>
      <c r="C12" s="24">
        <f>C4+C8</f>
        <v>174</v>
      </c>
      <c r="D12" s="24">
        <f>D4+D8</f>
        <v>7294</v>
      </c>
      <c r="E12" s="24">
        <f>E4+E8</f>
        <v>213129</v>
      </c>
      <c r="F12" s="35">
        <f>F4+F8</f>
        <v>3196935</v>
      </c>
      <c r="G12" s="35">
        <f>G4+G8</f>
        <v>3516799</v>
      </c>
    </row>
  </sheetData>
  <mergeCells count="1">
    <mergeCell ref="A1:G2"/>
  </mergeCells>
  <pageMargins left="0.7" right="0.7" top="0.75" bottom="0.75" header="0.3" footer="0.3"/>
  <pageSetup paperSize="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3"/>
  <sheetViews>
    <sheetView topLeftCell="A55" workbookViewId="0">
      <selection activeCell="N2" sqref="N2"/>
    </sheetView>
  </sheetViews>
  <sheetFormatPr defaultRowHeight="15" x14ac:dyDescent="0.25"/>
  <cols>
    <col min="1" max="1" width="6.7109375" style="1" bestFit="1" customWidth="1"/>
    <col min="2" max="2" width="28.85546875" customWidth="1"/>
    <col min="3" max="3" width="48.28515625" style="2" customWidth="1"/>
    <col min="4" max="4" width="14.140625" bestFit="1" customWidth="1"/>
    <col min="5" max="5" width="12.7109375" style="1" customWidth="1"/>
    <col min="6" max="7" width="9.140625" style="75"/>
    <col min="8" max="8" width="8.42578125" style="3" bestFit="1" customWidth="1"/>
    <col min="9" max="9" width="16.140625" bestFit="1" customWidth="1"/>
    <col min="10" max="10" width="17" style="66" customWidth="1"/>
    <col min="11" max="11" width="13.7109375" bestFit="1" customWidth="1"/>
  </cols>
  <sheetData>
    <row r="1" spans="1:10" ht="87" customHeight="1" x14ac:dyDescent="0.25">
      <c r="A1" s="86" t="s">
        <v>48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93.9" customHeight="1" x14ac:dyDescent="0.25">
      <c r="A2" s="25" t="s">
        <v>10</v>
      </c>
      <c r="B2" s="25" t="s">
        <v>11</v>
      </c>
      <c r="C2" s="25" t="s">
        <v>12</v>
      </c>
      <c r="D2" s="25" t="s">
        <v>294</v>
      </c>
      <c r="E2" s="25" t="s">
        <v>13</v>
      </c>
      <c r="F2" s="73" t="s">
        <v>14</v>
      </c>
      <c r="G2" s="73" t="s">
        <v>15</v>
      </c>
      <c r="H2" s="26" t="s">
        <v>16</v>
      </c>
      <c r="I2" s="27" t="s">
        <v>4</v>
      </c>
      <c r="J2" s="62" t="s">
        <v>17</v>
      </c>
    </row>
    <row r="3" spans="1:10" x14ac:dyDescent="0.25">
      <c r="A3" s="4">
        <v>1</v>
      </c>
      <c r="B3" s="16" t="s">
        <v>49</v>
      </c>
      <c r="C3" s="17" t="s">
        <v>50</v>
      </c>
      <c r="D3" s="18">
        <v>203283897</v>
      </c>
      <c r="E3" s="16" t="s">
        <v>18</v>
      </c>
      <c r="F3" s="74">
        <f>G3/30</f>
        <v>60.966666666666669</v>
      </c>
      <c r="G3" s="74">
        <v>1829</v>
      </c>
      <c r="H3" s="11">
        <v>0.09</v>
      </c>
      <c r="I3" s="28">
        <v>27435</v>
      </c>
      <c r="J3" s="63">
        <v>29904.15</v>
      </c>
    </row>
    <row r="4" spans="1:10" x14ac:dyDescent="0.25">
      <c r="A4" s="4">
        <v>2</v>
      </c>
      <c r="B4" s="16" t="s">
        <v>51</v>
      </c>
      <c r="C4" s="17" t="s">
        <v>52</v>
      </c>
      <c r="D4" s="18">
        <v>203974434</v>
      </c>
      <c r="E4" s="16" t="s">
        <v>18</v>
      </c>
      <c r="F4" s="74">
        <v>311</v>
      </c>
      <c r="G4" s="74">
        <f>4187+4912</f>
        <v>9099</v>
      </c>
      <c r="H4" s="11">
        <v>0.09</v>
      </c>
      <c r="I4" s="28">
        <v>136485</v>
      </c>
      <c r="J4" s="63">
        <v>148768.69</v>
      </c>
    </row>
    <row r="5" spans="1:10" ht="30" x14ac:dyDescent="0.25">
      <c r="A5" s="4">
        <v>3</v>
      </c>
      <c r="B5" s="16" t="s">
        <v>53</v>
      </c>
      <c r="C5" s="17" t="s">
        <v>54</v>
      </c>
      <c r="D5" s="18">
        <v>6950180058</v>
      </c>
      <c r="E5" s="16" t="s">
        <v>18</v>
      </c>
      <c r="F5" s="74">
        <v>2</v>
      </c>
      <c r="G5" s="74">
        <v>60</v>
      </c>
      <c r="H5" s="11">
        <v>0.09</v>
      </c>
      <c r="I5" s="28">
        <f>G5*15</f>
        <v>900</v>
      </c>
      <c r="J5" s="63">
        <v>981</v>
      </c>
    </row>
    <row r="6" spans="1:10" x14ac:dyDescent="0.25">
      <c r="A6" s="4">
        <v>4</v>
      </c>
      <c r="B6" s="16" t="s">
        <v>55</v>
      </c>
      <c r="C6" s="17" t="s">
        <v>19</v>
      </c>
      <c r="D6" s="18">
        <v>176251497</v>
      </c>
      <c r="E6" s="16" t="s">
        <v>18</v>
      </c>
      <c r="F6" s="74">
        <v>265</v>
      </c>
      <c r="G6" s="74">
        <v>7826</v>
      </c>
      <c r="H6" s="11">
        <v>0.09</v>
      </c>
      <c r="I6" s="28">
        <f t="shared" ref="I6:I67" si="0">G6*15</f>
        <v>117390</v>
      </c>
      <c r="J6" s="63">
        <v>127955.1</v>
      </c>
    </row>
    <row r="7" spans="1:10" x14ac:dyDescent="0.25">
      <c r="A7" s="4">
        <v>5</v>
      </c>
      <c r="B7" s="16" t="s">
        <v>56</v>
      </c>
      <c r="C7" s="17" t="s">
        <v>157</v>
      </c>
      <c r="D7" s="18"/>
      <c r="E7" s="16" t="s">
        <v>18</v>
      </c>
      <c r="F7" s="74">
        <v>2</v>
      </c>
      <c r="G7" s="74">
        <v>60</v>
      </c>
      <c r="H7" s="11">
        <v>0.09</v>
      </c>
      <c r="I7" s="28">
        <f t="shared" si="0"/>
        <v>900</v>
      </c>
      <c r="J7" s="63">
        <v>981</v>
      </c>
    </row>
    <row r="8" spans="1:10" x14ac:dyDescent="0.25">
      <c r="A8" s="4">
        <v>6</v>
      </c>
      <c r="B8" s="16" t="s">
        <v>57</v>
      </c>
      <c r="C8" s="17" t="s">
        <v>58</v>
      </c>
      <c r="D8" s="18">
        <v>201990500</v>
      </c>
      <c r="E8" s="16" t="s">
        <v>18</v>
      </c>
      <c r="F8" s="74">
        <v>182</v>
      </c>
      <c r="G8" s="74">
        <v>5290</v>
      </c>
      <c r="H8" s="11">
        <v>0.09</v>
      </c>
      <c r="I8" s="28">
        <f t="shared" si="0"/>
        <v>79350</v>
      </c>
      <c r="J8" s="63">
        <v>86491.5</v>
      </c>
    </row>
    <row r="9" spans="1:10" x14ac:dyDescent="0.25">
      <c r="A9" s="4">
        <v>7</v>
      </c>
      <c r="B9" s="16" t="s">
        <v>59</v>
      </c>
      <c r="C9" s="17" t="s">
        <v>158</v>
      </c>
      <c r="D9" s="18">
        <v>130488972</v>
      </c>
      <c r="E9" s="16" t="s">
        <v>18</v>
      </c>
      <c r="F9" s="74">
        <v>1</v>
      </c>
      <c r="G9" s="74">
        <v>30</v>
      </c>
      <c r="H9" s="11">
        <v>0</v>
      </c>
      <c r="I9" s="28">
        <f t="shared" si="0"/>
        <v>450</v>
      </c>
      <c r="J9" s="63">
        <v>450</v>
      </c>
    </row>
    <row r="10" spans="1:10" x14ac:dyDescent="0.25">
      <c r="A10" s="4">
        <v>8</v>
      </c>
      <c r="B10" s="16" t="s">
        <v>60</v>
      </c>
      <c r="C10" s="17" t="s">
        <v>159</v>
      </c>
      <c r="D10" s="18">
        <v>204765850</v>
      </c>
      <c r="E10" s="16" t="s">
        <v>18</v>
      </c>
      <c r="F10" s="74">
        <v>38</v>
      </c>
      <c r="G10" s="74">
        <v>1136</v>
      </c>
      <c r="H10" s="11">
        <v>0.09</v>
      </c>
      <c r="I10" s="28">
        <f t="shared" si="0"/>
        <v>17040</v>
      </c>
      <c r="J10" s="63">
        <v>18573.599999999999</v>
      </c>
    </row>
    <row r="11" spans="1:10" x14ac:dyDescent="0.25">
      <c r="A11" s="4">
        <v>9</v>
      </c>
      <c r="B11" s="16" t="s">
        <v>61</v>
      </c>
      <c r="C11" s="17" t="s">
        <v>22</v>
      </c>
      <c r="D11" s="18">
        <v>205192243</v>
      </c>
      <c r="E11" s="16" t="s">
        <v>18</v>
      </c>
      <c r="F11" s="74">
        <v>6</v>
      </c>
      <c r="G11" s="74">
        <v>180</v>
      </c>
      <c r="H11" s="11">
        <v>0.09</v>
      </c>
      <c r="I11" s="28">
        <f t="shared" si="0"/>
        <v>2700</v>
      </c>
      <c r="J11" s="63">
        <v>2943</v>
      </c>
    </row>
    <row r="12" spans="1:10" x14ac:dyDescent="0.25">
      <c r="A12" s="4">
        <v>10</v>
      </c>
      <c r="B12" s="16" t="s">
        <v>62</v>
      </c>
      <c r="C12" s="17" t="s">
        <v>63</v>
      </c>
      <c r="D12" s="18">
        <v>204687323</v>
      </c>
      <c r="E12" s="16" t="s">
        <v>18</v>
      </c>
      <c r="F12" s="74">
        <v>8</v>
      </c>
      <c r="G12" s="74">
        <v>269</v>
      </c>
      <c r="H12" s="11">
        <v>0.09</v>
      </c>
      <c r="I12" s="28">
        <f t="shared" si="0"/>
        <v>4035</v>
      </c>
      <c r="J12" s="63">
        <v>4398.1499999999996</v>
      </c>
    </row>
    <row r="13" spans="1:10" x14ac:dyDescent="0.25">
      <c r="A13" s="4">
        <v>11</v>
      </c>
      <c r="B13" s="16" t="s">
        <v>64</v>
      </c>
      <c r="C13" s="17" t="s">
        <v>21</v>
      </c>
      <c r="D13" s="18">
        <v>121023551</v>
      </c>
      <c r="E13" s="16" t="s">
        <v>18</v>
      </c>
      <c r="F13" s="74">
        <v>84</v>
      </c>
      <c r="G13" s="74">
        <v>2511</v>
      </c>
      <c r="H13" s="11">
        <v>0.2</v>
      </c>
      <c r="I13" s="28">
        <f t="shared" si="0"/>
        <v>37665</v>
      </c>
      <c r="J13" s="63">
        <v>45198</v>
      </c>
    </row>
    <row r="14" spans="1:10" x14ac:dyDescent="0.25">
      <c r="A14" s="4">
        <v>12</v>
      </c>
      <c r="B14" s="16" t="s">
        <v>65</v>
      </c>
      <c r="C14" s="17" t="s">
        <v>42</v>
      </c>
      <c r="D14" s="18">
        <v>206810422</v>
      </c>
      <c r="E14" s="16" t="s">
        <v>18</v>
      </c>
      <c r="F14" s="74">
        <v>21</v>
      </c>
      <c r="G14" s="74">
        <v>624</v>
      </c>
      <c r="H14" s="11">
        <v>0.09</v>
      </c>
      <c r="I14" s="28">
        <f t="shared" si="0"/>
        <v>9360</v>
      </c>
      <c r="J14" s="63">
        <v>10202.4</v>
      </c>
    </row>
    <row r="15" spans="1:10" x14ac:dyDescent="0.25">
      <c r="A15" s="4">
        <v>13</v>
      </c>
      <c r="B15" s="16" t="s">
        <v>66</v>
      </c>
      <c r="C15" s="17" t="s">
        <v>20</v>
      </c>
      <c r="D15" s="18">
        <v>112090864</v>
      </c>
      <c r="E15" s="16" t="s">
        <v>18</v>
      </c>
      <c r="F15" s="74">
        <v>19</v>
      </c>
      <c r="G15" s="74">
        <v>543</v>
      </c>
      <c r="H15" s="11">
        <v>0.09</v>
      </c>
      <c r="I15" s="28">
        <f t="shared" si="0"/>
        <v>8145</v>
      </c>
      <c r="J15" s="64">
        <v>8878.0499999999993</v>
      </c>
    </row>
    <row r="16" spans="1:10" x14ac:dyDescent="0.25">
      <c r="A16" s="4">
        <v>14</v>
      </c>
      <c r="B16" s="16" t="s">
        <v>67</v>
      </c>
      <c r="C16" s="17" t="s">
        <v>160</v>
      </c>
      <c r="D16" s="19">
        <v>8316299990217</v>
      </c>
      <c r="E16" s="16" t="s">
        <v>18</v>
      </c>
      <c r="F16" s="74">
        <v>69</v>
      </c>
      <c r="G16" s="74">
        <v>2053</v>
      </c>
      <c r="H16" s="11">
        <v>0.2</v>
      </c>
      <c r="I16" s="28">
        <f t="shared" si="0"/>
        <v>30795</v>
      </c>
      <c r="J16" s="64">
        <v>36954</v>
      </c>
    </row>
    <row r="17" spans="1:11" x14ac:dyDescent="0.25">
      <c r="A17" s="4">
        <v>15</v>
      </c>
      <c r="B17" s="16" t="s">
        <v>68</v>
      </c>
      <c r="C17" s="17" t="s">
        <v>161</v>
      </c>
      <c r="D17" s="18">
        <v>202692609</v>
      </c>
      <c r="E17" s="16" t="s">
        <v>18</v>
      </c>
      <c r="F17" s="74">
        <v>37</v>
      </c>
      <c r="G17" s="74">
        <v>816</v>
      </c>
      <c r="H17" s="11">
        <v>0.09</v>
      </c>
      <c r="I17" s="28">
        <f t="shared" si="0"/>
        <v>12240</v>
      </c>
      <c r="J17" s="63">
        <v>13341.6</v>
      </c>
    </row>
    <row r="18" spans="1:11" x14ac:dyDescent="0.25">
      <c r="A18" s="4">
        <v>16</v>
      </c>
      <c r="B18" s="16" t="s">
        <v>69</v>
      </c>
      <c r="C18" s="17" t="s">
        <v>39</v>
      </c>
      <c r="D18" s="18">
        <v>200961766</v>
      </c>
      <c r="E18" s="16" t="s">
        <v>18</v>
      </c>
      <c r="F18" s="74">
        <v>11</v>
      </c>
      <c r="G18" s="74">
        <v>308</v>
      </c>
      <c r="H18" s="11">
        <v>0.09</v>
      </c>
      <c r="I18" s="28">
        <f t="shared" si="0"/>
        <v>4620</v>
      </c>
      <c r="J18" s="63">
        <v>5035.8</v>
      </c>
    </row>
    <row r="19" spans="1:11" x14ac:dyDescent="0.25">
      <c r="A19" s="4">
        <v>17</v>
      </c>
      <c r="B19" s="16" t="s">
        <v>70</v>
      </c>
      <c r="C19" s="17" t="s">
        <v>23</v>
      </c>
      <c r="D19" s="18">
        <v>102920991</v>
      </c>
      <c r="E19" s="16" t="s">
        <v>18</v>
      </c>
      <c r="F19" s="74">
        <v>1</v>
      </c>
      <c r="G19" s="74">
        <v>30</v>
      </c>
      <c r="H19" s="11">
        <v>0.09</v>
      </c>
      <c r="I19" s="28">
        <f t="shared" si="0"/>
        <v>450</v>
      </c>
      <c r="J19" s="63">
        <v>490.5</v>
      </c>
    </row>
    <row r="20" spans="1:11" x14ac:dyDescent="0.25">
      <c r="A20" s="4">
        <v>18</v>
      </c>
      <c r="B20" s="16" t="s">
        <v>71</v>
      </c>
      <c r="C20" s="17" t="s">
        <v>72</v>
      </c>
      <c r="D20" s="18">
        <v>205215020</v>
      </c>
      <c r="E20" s="16" t="s">
        <v>18</v>
      </c>
      <c r="F20" s="74">
        <v>3</v>
      </c>
      <c r="G20" s="74">
        <v>90</v>
      </c>
      <c r="H20" s="11">
        <v>0.09</v>
      </c>
      <c r="I20" s="28">
        <f t="shared" si="0"/>
        <v>1350</v>
      </c>
      <c r="J20" s="63">
        <v>1471.5</v>
      </c>
    </row>
    <row r="21" spans="1:11" x14ac:dyDescent="0.25">
      <c r="A21" s="4">
        <v>19</v>
      </c>
      <c r="B21" s="16" t="s">
        <v>73</v>
      </c>
      <c r="C21" s="17" t="s">
        <v>191</v>
      </c>
      <c r="D21" s="18">
        <v>103549539</v>
      </c>
      <c r="E21" s="16" t="s">
        <v>18</v>
      </c>
      <c r="F21" s="74">
        <v>7</v>
      </c>
      <c r="G21" s="74">
        <v>181</v>
      </c>
      <c r="H21" s="11">
        <v>0.09</v>
      </c>
      <c r="I21" s="28">
        <f t="shared" si="0"/>
        <v>2715</v>
      </c>
      <c r="J21" s="63">
        <v>2959.35</v>
      </c>
    </row>
    <row r="22" spans="1:11" x14ac:dyDescent="0.25">
      <c r="A22" s="4">
        <v>20</v>
      </c>
      <c r="B22" s="16" t="s">
        <v>74</v>
      </c>
      <c r="C22" s="17" t="s">
        <v>162</v>
      </c>
      <c r="D22" s="18">
        <v>204503086</v>
      </c>
      <c r="E22" s="16" t="s">
        <v>18</v>
      </c>
      <c r="F22" s="74">
        <v>5</v>
      </c>
      <c r="G22" s="74">
        <v>150</v>
      </c>
      <c r="H22" s="11">
        <v>0.09</v>
      </c>
      <c r="I22" s="28">
        <f t="shared" si="0"/>
        <v>2250</v>
      </c>
      <c r="J22" s="63">
        <v>2452.5</v>
      </c>
    </row>
    <row r="23" spans="1:11" x14ac:dyDescent="0.25">
      <c r="A23" s="4">
        <v>21</v>
      </c>
      <c r="B23" s="16" t="s">
        <v>75</v>
      </c>
      <c r="C23" s="17" t="s">
        <v>193</v>
      </c>
      <c r="D23" s="18">
        <v>203551217</v>
      </c>
      <c r="E23" s="16" t="s">
        <v>18</v>
      </c>
      <c r="F23" s="74">
        <v>1</v>
      </c>
      <c r="G23" s="74">
        <v>30</v>
      </c>
      <c r="H23" s="13">
        <v>0.09</v>
      </c>
      <c r="I23" s="28">
        <f t="shared" si="0"/>
        <v>450</v>
      </c>
      <c r="J23" s="63">
        <v>490.5</v>
      </c>
    </row>
    <row r="24" spans="1:11" x14ac:dyDescent="0.25">
      <c r="A24" s="4">
        <v>22</v>
      </c>
      <c r="B24" s="16" t="s">
        <v>76</v>
      </c>
      <c r="C24" s="17" t="s">
        <v>163</v>
      </c>
      <c r="D24" s="18">
        <v>204094636</v>
      </c>
      <c r="E24" s="16" t="s">
        <v>18</v>
      </c>
      <c r="F24" s="74">
        <v>23</v>
      </c>
      <c r="G24" s="74">
        <v>690</v>
      </c>
      <c r="H24" s="11">
        <v>0.09</v>
      </c>
      <c r="I24" s="28">
        <f t="shared" si="0"/>
        <v>10350</v>
      </c>
      <c r="J24" s="63">
        <v>11281.5</v>
      </c>
    </row>
    <row r="25" spans="1:11" x14ac:dyDescent="0.25">
      <c r="A25" s="4">
        <v>23</v>
      </c>
      <c r="B25" s="16" t="s">
        <v>77</v>
      </c>
      <c r="C25" s="17" t="s">
        <v>164</v>
      </c>
      <c r="D25" s="18"/>
      <c r="E25" s="16" t="s">
        <v>18</v>
      </c>
      <c r="F25" s="74">
        <v>2</v>
      </c>
      <c r="G25" s="74">
        <v>60</v>
      </c>
      <c r="H25" s="11">
        <v>0</v>
      </c>
      <c r="I25" s="28">
        <f t="shared" si="0"/>
        <v>900</v>
      </c>
      <c r="J25" s="63">
        <v>900</v>
      </c>
    </row>
    <row r="26" spans="1:11" x14ac:dyDescent="0.25">
      <c r="A26" s="4">
        <v>24</v>
      </c>
      <c r="B26" s="16" t="s">
        <v>78</v>
      </c>
      <c r="C26" s="17" t="s">
        <v>194</v>
      </c>
      <c r="D26" s="18">
        <v>103935918</v>
      </c>
      <c r="E26" s="16" t="s">
        <v>18</v>
      </c>
      <c r="F26" s="74">
        <v>14</v>
      </c>
      <c r="G26" s="74">
        <v>338</v>
      </c>
      <c r="H26" s="11">
        <v>0.09</v>
      </c>
      <c r="I26" s="28">
        <f t="shared" si="0"/>
        <v>5070</v>
      </c>
      <c r="J26" s="63">
        <v>5526.3</v>
      </c>
    </row>
    <row r="27" spans="1:11" x14ac:dyDescent="0.25">
      <c r="A27" s="4">
        <v>25</v>
      </c>
      <c r="B27" s="16" t="s">
        <v>79</v>
      </c>
      <c r="C27" s="17" t="s">
        <v>165</v>
      </c>
      <c r="D27" s="18">
        <v>204272697</v>
      </c>
      <c r="E27" s="16" t="s">
        <v>18</v>
      </c>
      <c r="F27" s="74">
        <v>446</v>
      </c>
      <c r="G27" s="74">
        <v>12890</v>
      </c>
      <c r="H27" s="11">
        <v>0.09</v>
      </c>
      <c r="I27" s="28">
        <f t="shared" si="0"/>
        <v>193350</v>
      </c>
      <c r="J27" s="63">
        <v>210751.5</v>
      </c>
    </row>
    <row r="28" spans="1:11" x14ac:dyDescent="0.25">
      <c r="A28" s="4">
        <v>26</v>
      </c>
      <c r="B28" s="16" t="s">
        <v>80</v>
      </c>
      <c r="C28" s="17" t="s">
        <v>165</v>
      </c>
      <c r="D28" s="18">
        <v>204272697</v>
      </c>
      <c r="E28" s="16" t="s">
        <v>18</v>
      </c>
      <c r="F28" s="74">
        <v>67</v>
      </c>
      <c r="G28" s="74">
        <v>1960</v>
      </c>
      <c r="H28" s="11">
        <v>0.09</v>
      </c>
      <c r="I28" s="29">
        <f>G28*15</f>
        <v>29400</v>
      </c>
      <c r="J28" s="63">
        <f>I28*1.09</f>
        <v>32046.000000000004</v>
      </c>
    </row>
    <row r="29" spans="1:11" x14ac:dyDescent="0.25">
      <c r="A29" s="4">
        <v>27</v>
      </c>
      <c r="B29" s="16" t="s">
        <v>81</v>
      </c>
      <c r="C29" s="17" t="s">
        <v>165</v>
      </c>
      <c r="D29" s="18">
        <v>204272697</v>
      </c>
      <c r="E29" s="16" t="s">
        <v>18</v>
      </c>
      <c r="F29" s="74">
        <v>89</v>
      </c>
      <c r="G29" s="74">
        <v>2650</v>
      </c>
      <c r="H29" s="11">
        <v>0.09</v>
      </c>
      <c r="I29" s="28">
        <f t="shared" si="0"/>
        <v>39750</v>
      </c>
      <c r="J29" s="63">
        <v>43327.5</v>
      </c>
      <c r="K29" s="14"/>
    </row>
    <row r="30" spans="1:11" x14ac:dyDescent="0.25">
      <c r="A30" s="4">
        <v>28</v>
      </c>
      <c r="B30" s="16" t="s">
        <v>82</v>
      </c>
      <c r="C30" s="17" t="s">
        <v>166</v>
      </c>
      <c r="D30" s="18">
        <v>147132821</v>
      </c>
      <c r="E30" s="16" t="s">
        <v>18</v>
      </c>
      <c r="F30" s="74">
        <v>36</v>
      </c>
      <c r="G30" s="74">
        <v>1044</v>
      </c>
      <c r="H30" s="11">
        <v>0.09</v>
      </c>
      <c r="I30" s="28">
        <f t="shared" si="0"/>
        <v>15660</v>
      </c>
      <c r="J30" s="63">
        <v>17069.400000000001</v>
      </c>
    </row>
    <row r="31" spans="1:11" x14ac:dyDescent="0.25">
      <c r="A31" s="4">
        <v>29</v>
      </c>
      <c r="B31" s="16" t="s">
        <v>83</v>
      </c>
      <c r="C31" s="17" t="s">
        <v>167</v>
      </c>
      <c r="D31" s="18">
        <v>102937179</v>
      </c>
      <c r="E31" s="16" t="s">
        <v>18</v>
      </c>
      <c r="F31" s="74">
        <v>23</v>
      </c>
      <c r="G31" s="74">
        <v>709</v>
      </c>
      <c r="H31" s="11">
        <v>0.09</v>
      </c>
      <c r="I31" s="28">
        <f t="shared" si="0"/>
        <v>10635</v>
      </c>
      <c r="J31" s="63">
        <v>11592.15</v>
      </c>
    </row>
    <row r="32" spans="1:11" x14ac:dyDescent="0.25">
      <c r="A32" s="4">
        <v>30</v>
      </c>
      <c r="B32" s="16" t="s">
        <v>84</v>
      </c>
      <c r="C32" s="17" t="s">
        <v>168</v>
      </c>
      <c r="D32" s="18">
        <v>131127139</v>
      </c>
      <c r="E32" s="16" t="s">
        <v>18</v>
      </c>
      <c r="F32" s="74">
        <f>G32/30</f>
        <v>18</v>
      </c>
      <c r="G32" s="74">
        <v>540</v>
      </c>
      <c r="H32" s="11">
        <v>0.09</v>
      </c>
      <c r="I32" s="28">
        <f t="shared" si="0"/>
        <v>8100</v>
      </c>
      <c r="J32" s="63">
        <f>I32*1.09</f>
        <v>8829</v>
      </c>
    </row>
    <row r="33" spans="1:11" x14ac:dyDescent="0.25">
      <c r="A33" s="4">
        <v>31</v>
      </c>
      <c r="B33" s="16" t="s">
        <v>85</v>
      </c>
      <c r="C33" s="17" t="s">
        <v>169</v>
      </c>
      <c r="D33" s="18">
        <v>204056429</v>
      </c>
      <c r="E33" s="16" t="s">
        <v>18</v>
      </c>
      <c r="F33" s="74">
        <f>G33/30</f>
        <v>4</v>
      </c>
      <c r="G33" s="74">
        <v>120</v>
      </c>
      <c r="H33" s="11">
        <v>0.09</v>
      </c>
      <c r="I33" s="28">
        <f t="shared" si="0"/>
        <v>1800</v>
      </c>
      <c r="J33" s="63">
        <v>1962</v>
      </c>
      <c r="K33" s="14"/>
    </row>
    <row r="34" spans="1:11" x14ac:dyDescent="0.25">
      <c r="A34" s="4">
        <v>32</v>
      </c>
      <c r="B34" s="16" t="s">
        <v>86</v>
      </c>
      <c r="C34" s="17" t="s">
        <v>170</v>
      </c>
      <c r="D34" s="18">
        <v>530493</v>
      </c>
      <c r="E34" s="16" t="s">
        <v>18</v>
      </c>
      <c r="F34" s="74">
        <v>9</v>
      </c>
      <c r="G34" s="74">
        <v>245</v>
      </c>
      <c r="H34" s="11">
        <v>0.2</v>
      </c>
      <c r="I34" s="28">
        <f t="shared" si="0"/>
        <v>3675</v>
      </c>
      <c r="J34" s="63">
        <v>4410</v>
      </c>
    </row>
    <row r="35" spans="1:11" x14ac:dyDescent="0.25">
      <c r="A35" s="4">
        <v>33</v>
      </c>
      <c r="B35" s="16" t="s">
        <v>87</v>
      </c>
      <c r="C35" s="17" t="s">
        <v>36</v>
      </c>
      <c r="D35" s="18">
        <v>124596702</v>
      </c>
      <c r="E35" s="16" t="s">
        <v>18</v>
      </c>
      <c r="F35" s="74">
        <v>37</v>
      </c>
      <c r="G35" s="74">
        <v>1104</v>
      </c>
      <c r="H35" s="11">
        <v>0.2</v>
      </c>
      <c r="I35" s="28">
        <f t="shared" si="0"/>
        <v>16560</v>
      </c>
      <c r="J35" s="63">
        <v>19872</v>
      </c>
    </row>
    <row r="36" spans="1:11" x14ac:dyDescent="0.25">
      <c r="A36" s="4">
        <v>34</v>
      </c>
      <c r="B36" s="16" t="s">
        <v>88</v>
      </c>
      <c r="C36" s="17" t="s">
        <v>171</v>
      </c>
      <c r="D36" s="18">
        <v>206413709</v>
      </c>
      <c r="E36" s="16" t="s">
        <v>18</v>
      </c>
      <c r="F36" s="74">
        <f>G36/30</f>
        <v>6</v>
      </c>
      <c r="G36" s="74">
        <v>180</v>
      </c>
      <c r="H36" s="11">
        <v>0.09</v>
      </c>
      <c r="I36" s="28">
        <f t="shared" si="0"/>
        <v>2700</v>
      </c>
      <c r="J36" s="63">
        <v>2943</v>
      </c>
    </row>
    <row r="37" spans="1:11" x14ac:dyDescent="0.25">
      <c r="A37" s="4">
        <v>35</v>
      </c>
      <c r="B37" s="16" t="s">
        <v>89</v>
      </c>
      <c r="C37" s="17" t="s">
        <v>172</v>
      </c>
      <c r="D37" s="18">
        <v>121869957</v>
      </c>
      <c r="E37" s="16" t="s">
        <v>18</v>
      </c>
      <c r="F37" s="74">
        <v>54</v>
      </c>
      <c r="G37" s="74">
        <v>1620</v>
      </c>
      <c r="H37" s="11">
        <v>0.09</v>
      </c>
      <c r="I37" s="28">
        <f t="shared" si="0"/>
        <v>24300</v>
      </c>
      <c r="J37" s="63">
        <v>26487</v>
      </c>
    </row>
    <row r="38" spans="1:11" x14ac:dyDescent="0.25">
      <c r="A38" s="4">
        <v>36</v>
      </c>
      <c r="B38" s="16" t="s">
        <v>90</v>
      </c>
      <c r="C38" s="17" t="s">
        <v>91</v>
      </c>
      <c r="D38" s="18">
        <v>202086352</v>
      </c>
      <c r="E38" s="16" t="s">
        <v>18</v>
      </c>
      <c r="F38" s="74">
        <v>3</v>
      </c>
      <c r="G38" s="74">
        <v>90</v>
      </c>
      <c r="H38" s="11">
        <v>0.09</v>
      </c>
      <c r="I38" s="28">
        <f t="shared" si="0"/>
        <v>1350</v>
      </c>
      <c r="J38" s="63">
        <v>1471.5</v>
      </c>
    </row>
    <row r="39" spans="1:11" x14ac:dyDescent="0.25">
      <c r="A39" s="4">
        <v>37</v>
      </c>
      <c r="B39" s="16" t="s">
        <v>92</v>
      </c>
      <c r="C39" s="17" t="s">
        <v>24</v>
      </c>
      <c r="D39" s="18">
        <v>201591095</v>
      </c>
      <c r="E39" s="16" t="s">
        <v>18</v>
      </c>
      <c r="F39" s="74">
        <v>31</v>
      </c>
      <c r="G39" s="74">
        <v>917</v>
      </c>
      <c r="H39" s="11">
        <v>0.09</v>
      </c>
      <c r="I39" s="28">
        <f t="shared" si="0"/>
        <v>13755</v>
      </c>
      <c r="J39" s="63">
        <v>14992.95</v>
      </c>
    </row>
    <row r="40" spans="1:11" x14ac:dyDescent="0.25">
      <c r="A40" s="4">
        <v>38</v>
      </c>
      <c r="B40" s="16" t="s">
        <v>93</v>
      </c>
      <c r="C40" s="17" t="s">
        <v>34</v>
      </c>
      <c r="D40" s="18">
        <v>206877990</v>
      </c>
      <c r="E40" s="16" t="s">
        <v>18</v>
      </c>
      <c r="F40" s="74">
        <v>8</v>
      </c>
      <c r="G40" s="74">
        <v>240</v>
      </c>
      <c r="H40" s="11">
        <v>0.09</v>
      </c>
      <c r="I40" s="28">
        <f t="shared" si="0"/>
        <v>3600</v>
      </c>
      <c r="J40" s="63">
        <v>3924</v>
      </c>
    </row>
    <row r="41" spans="1:11" x14ac:dyDescent="0.25">
      <c r="A41" s="4">
        <v>39</v>
      </c>
      <c r="B41" s="16" t="s">
        <v>94</v>
      </c>
      <c r="C41" s="17" t="s">
        <v>173</v>
      </c>
      <c r="D41" s="18"/>
      <c r="E41" s="16" t="s">
        <v>18</v>
      </c>
      <c r="F41" s="74">
        <v>3</v>
      </c>
      <c r="G41" s="74">
        <v>90</v>
      </c>
      <c r="H41" s="11">
        <v>0</v>
      </c>
      <c r="I41" s="28">
        <f t="shared" si="0"/>
        <v>1350</v>
      </c>
      <c r="J41" s="63">
        <v>1350</v>
      </c>
    </row>
    <row r="42" spans="1:11" x14ac:dyDescent="0.25">
      <c r="A42" s="4">
        <v>40</v>
      </c>
      <c r="B42" s="16" t="s">
        <v>95</v>
      </c>
      <c r="C42" s="17" t="s">
        <v>174</v>
      </c>
      <c r="D42" s="18">
        <v>106527900</v>
      </c>
      <c r="E42" s="16" t="s">
        <v>18</v>
      </c>
      <c r="F42" s="74">
        <v>33</v>
      </c>
      <c r="G42" s="74">
        <v>973</v>
      </c>
      <c r="H42" s="11">
        <v>0.09</v>
      </c>
      <c r="I42" s="28">
        <f t="shared" si="0"/>
        <v>14595</v>
      </c>
      <c r="J42" s="63">
        <f>I42*1.09</f>
        <v>15908.550000000001</v>
      </c>
      <c r="K42" s="14"/>
    </row>
    <row r="43" spans="1:11" x14ac:dyDescent="0.25">
      <c r="A43" s="4">
        <v>41</v>
      </c>
      <c r="B43" s="16" t="s">
        <v>96</v>
      </c>
      <c r="C43" s="17" t="s">
        <v>175</v>
      </c>
      <c r="D43" s="18">
        <v>102869753</v>
      </c>
      <c r="E43" s="16" t="s">
        <v>18</v>
      </c>
      <c r="F43" s="74">
        <v>78</v>
      </c>
      <c r="G43" s="74">
        <v>2325</v>
      </c>
      <c r="H43" s="11">
        <v>0.09</v>
      </c>
      <c r="I43" s="28">
        <f t="shared" si="0"/>
        <v>34875</v>
      </c>
      <c r="J43" s="63">
        <v>38013.75</v>
      </c>
    </row>
    <row r="44" spans="1:11" x14ac:dyDescent="0.25">
      <c r="A44" s="4">
        <v>42</v>
      </c>
      <c r="B44" s="16" t="s">
        <v>97</v>
      </c>
      <c r="C44" s="17" t="s">
        <v>174</v>
      </c>
      <c r="D44" s="18">
        <v>106527900</v>
      </c>
      <c r="E44" s="16" t="s">
        <v>18</v>
      </c>
      <c r="F44" s="74">
        <v>19</v>
      </c>
      <c r="G44" s="74">
        <v>568</v>
      </c>
      <c r="H44" s="11">
        <v>0.09</v>
      </c>
      <c r="I44" s="28">
        <f t="shared" si="0"/>
        <v>8520</v>
      </c>
      <c r="J44" s="63">
        <f>I44*1.09</f>
        <v>9286.8000000000011</v>
      </c>
      <c r="K44" s="14"/>
    </row>
    <row r="45" spans="1:11" x14ac:dyDescent="0.25">
      <c r="A45" s="4">
        <v>43</v>
      </c>
      <c r="B45" s="16" t="s">
        <v>98</v>
      </c>
      <c r="C45" s="17" t="s">
        <v>174</v>
      </c>
      <c r="D45" s="18">
        <v>106527900</v>
      </c>
      <c r="E45" s="16" t="s">
        <v>18</v>
      </c>
      <c r="F45" s="74">
        <v>58</v>
      </c>
      <c r="G45" s="74">
        <v>1728</v>
      </c>
      <c r="H45" s="11">
        <v>0.09</v>
      </c>
      <c r="I45" s="28">
        <f t="shared" si="0"/>
        <v>25920</v>
      </c>
      <c r="J45" s="63">
        <f>I45*1.09</f>
        <v>28252.800000000003</v>
      </c>
    </row>
    <row r="46" spans="1:11" x14ac:dyDescent="0.25">
      <c r="A46" s="4">
        <v>44</v>
      </c>
      <c r="B46" s="16" t="s">
        <v>99</v>
      </c>
      <c r="C46" s="17" t="s">
        <v>28</v>
      </c>
      <c r="D46" s="18">
        <v>471504</v>
      </c>
      <c r="E46" s="16" t="s">
        <v>18</v>
      </c>
      <c r="F46" s="74">
        <v>101</v>
      </c>
      <c r="G46" s="74">
        <v>3011</v>
      </c>
      <c r="H46" s="11">
        <v>0.2</v>
      </c>
      <c r="I46" s="28">
        <f t="shared" si="0"/>
        <v>45165</v>
      </c>
      <c r="J46" s="63">
        <v>54198</v>
      </c>
    </row>
    <row r="47" spans="1:11" x14ac:dyDescent="0.25">
      <c r="A47" s="4">
        <v>45</v>
      </c>
      <c r="B47" s="16" t="s">
        <v>100</v>
      </c>
      <c r="C47" s="17" t="s">
        <v>174</v>
      </c>
      <c r="D47" s="18">
        <v>106527900</v>
      </c>
      <c r="E47" s="16" t="s">
        <v>18</v>
      </c>
      <c r="F47" s="74">
        <v>161</v>
      </c>
      <c r="G47" s="74">
        <v>4702</v>
      </c>
      <c r="H47" s="11">
        <v>0.09</v>
      </c>
      <c r="I47" s="28">
        <f t="shared" si="0"/>
        <v>70530</v>
      </c>
      <c r="J47" s="63">
        <v>76877.7</v>
      </c>
    </row>
    <row r="48" spans="1:11" x14ac:dyDescent="0.25">
      <c r="A48" s="4">
        <v>46</v>
      </c>
      <c r="B48" s="16" t="s">
        <v>101</v>
      </c>
      <c r="C48" s="17" t="s">
        <v>176</v>
      </c>
      <c r="D48" s="18">
        <v>175094744</v>
      </c>
      <c r="E48" s="16" t="s">
        <v>18</v>
      </c>
      <c r="F48" s="74">
        <v>23</v>
      </c>
      <c r="G48" s="74">
        <v>687</v>
      </c>
      <c r="H48" s="11">
        <v>0.09</v>
      </c>
      <c r="I48" s="28">
        <f t="shared" si="0"/>
        <v>10305</v>
      </c>
      <c r="J48" s="63">
        <v>11232.45</v>
      </c>
    </row>
    <row r="49" spans="1:11" x14ac:dyDescent="0.25">
      <c r="A49" s="4">
        <v>47</v>
      </c>
      <c r="B49" s="16" t="s">
        <v>102</v>
      </c>
      <c r="C49" s="17" t="s">
        <v>40</v>
      </c>
      <c r="D49" s="18">
        <v>204141880</v>
      </c>
      <c r="E49" s="16" t="s">
        <v>18</v>
      </c>
      <c r="F49" s="74">
        <v>9</v>
      </c>
      <c r="G49" s="74">
        <v>269</v>
      </c>
      <c r="H49" s="11">
        <v>0.09</v>
      </c>
      <c r="I49" s="28">
        <f t="shared" si="0"/>
        <v>4035</v>
      </c>
      <c r="J49" s="63">
        <v>4398.1499999999996</v>
      </c>
    </row>
    <row r="50" spans="1:11" x14ac:dyDescent="0.25">
      <c r="A50" s="4">
        <v>48</v>
      </c>
      <c r="B50" s="16" t="s">
        <v>103</v>
      </c>
      <c r="C50" s="17" t="s">
        <v>104</v>
      </c>
      <c r="D50" s="18">
        <v>833017552</v>
      </c>
      <c r="E50" s="16" t="s">
        <v>18</v>
      </c>
      <c r="F50" s="74">
        <v>3</v>
      </c>
      <c r="G50" s="74">
        <v>90</v>
      </c>
      <c r="H50" s="11">
        <v>0.09</v>
      </c>
      <c r="I50" s="28">
        <f t="shared" si="0"/>
        <v>1350</v>
      </c>
      <c r="J50" s="63">
        <v>1471.5</v>
      </c>
    </row>
    <row r="51" spans="1:11" x14ac:dyDescent="0.25">
      <c r="A51" s="4">
        <v>49</v>
      </c>
      <c r="B51" s="16" t="s">
        <v>105</v>
      </c>
      <c r="C51" s="17" t="s">
        <v>37</v>
      </c>
      <c r="D51" s="18">
        <v>202029814</v>
      </c>
      <c r="E51" s="16" t="s">
        <v>18</v>
      </c>
      <c r="F51" s="74">
        <v>3</v>
      </c>
      <c r="G51" s="74">
        <v>90</v>
      </c>
      <c r="H51" s="11">
        <v>0.09</v>
      </c>
      <c r="I51" s="28">
        <f t="shared" si="0"/>
        <v>1350</v>
      </c>
      <c r="J51" s="63">
        <v>1471.5</v>
      </c>
    </row>
    <row r="52" spans="1:11" x14ac:dyDescent="0.25">
      <c r="A52" s="4">
        <v>50</v>
      </c>
      <c r="B52" s="16" t="s">
        <v>106</v>
      </c>
      <c r="C52" s="17" t="s">
        <v>177</v>
      </c>
      <c r="D52" s="18">
        <v>205553932</v>
      </c>
      <c r="E52" s="16" t="s">
        <v>18</v>
      </c>
      <c r="F52" s="74">
        <v>2</v>
      </c>
      <c r="G52" s="74">
        <v>60</v>
      </c>
      <c r="H52" s="11">
        <v>0.09</v>
      </c>
      <c r="I52" s="28">
        <f t="shared" si="0"/>
        <v>900</v>
      </c>
      <c r="J52" s="63">
        <v>981</v>
      </c>
    </row>
    <row r="53" spans="1:11" x14ac:dyDescent="0.25">
      <c r="A53" s="4">
        <v>51</v>
      </c>
      <c r="B53" s="16" t="s">
        <v>107</v>
      </c>
      <c r="C53" s="17" t="s">
        <v>35</v>
      </c>
      <c r="D53" s="18">
        <v>203513540</v>
      </c>
      <c r="E53" s="16" t="s">
        <v>18</v>
      </c>
      <c r="F53" s="74">
        <v>287</v>
      </c>
      <c r="G53" s="74">
        <v>8271</v>
      </c>
      <c r="H53" s="11">
        <v>0.09</v>
      </c>
      <c r="I53" s="28">
        <f t="shared" si="0"/>
        <v>124065</v>
      </c>
      <c r="J53" s="63">
        <f>I53*1.09</f>
        <v>135230.85</v>
      </c>
    </row>
    <row r="54" spans="1:11" x14ac:dyDescent="0.25">
      <c r="A54" s="4">
        <v>52</v>
      </c>
      <c r="B54" s="16" t="s">
        <v>108</v>
      </c>
      <c r="C54" s="17" t="s">
        <v>178</v>
      </c>
      <c r="D54" s="18">
        <v>130822878</v>
      </c>
      <c r="E54" s="16" t="s">
        <v>18</v>
      </c>
      <c r="F54" s="74">
        <v>198</v>
      </c>
      <c r="G54" s="74">
        <v>5801</v>
      </c>
      <c r="H54" s="11">
        <v>0.09</v>
      </c>
      <c r="I54" s="28">
        <f t="shared" si="0"/>
        <v>87015</v>
      </c>
      <c r="J54" s="63">
        <v>94846.35</v>
      </c>
    </row>
    <row r="55" spans="1:11" x14ac:dyDescent="0.25">
      <c r="A55" s="4">
        <v>53</v>
      </c>
      <c r="B55" s="16" t="s">
        <v>109</v>
      </c>
      <c r="C55" s="17" t="s">
        <v>110</v>
      </c>
      <c r="D55" s="18">
        <v>203519504</v>
      </c>
      <c r="E55" s="16" t="s">
        <v>18</v>
      </c>
      <c r="F55" s="74">
        <v>33</v>
      </c>
      <c r="G55" s="74">
        <v>559</v>
      </c>
      <c r="H55" s="11">
        <v>0.09</v>
      </c>
      <c r="I55" s="28">
        <f t="shared" si="0"/>
        <v>8385</v>
      </c>
      <c r="J55" s="63">
        <v>9139.65</v>
      </c>
    </row>
    <row r="56" spans="1:11" x14ac:dyDescent="0.25">
      <c r="A56" s="4">
        <v>54</v>
      </c>
      <c r="B56" s="16" t="s">
        <v>111</v>
      </c>
      <c r="C56" s="17" t="s">
        <v>110</v>
      </c>
      <c r="D56" s="18">
        <v>203519504</v>
      </c>
      <c r="E56" s="16" t="s">
        <v>18</v>
      </c>
      <c r="F56" s="74">
        <v>53</v>
      </c>
      <c r="G56" s="74">
        <v>1381</v>
      </c>
      <c r="H56" s="11">
        <v>0.09</v>
      </c>
      <c r="I56" s="28">
        <f t="shared" si="0"/>
        <v>20715</v>
      </c>
      <c r="J56" s="63">
        <f>I56*1.09</f>
        <v>22579.350000000002</v>
      </c>
    </row>
    <row r="57" spans="1:11" x14ac:dyDescent="0.25">
      <c r="A57" s="4">
        <v>55</v>
      </c>
      <c r="B57" s="16" t="s">
        <v>112</v>
      </c>
      <c r="C57" s="17" t="s">
        <v>41</v>
      </c>
      <c r="D57" s="18"/>
      <c r="E57" s="16" t="s">
        <v>18</v>
      </c>
      <c r="F57" s="74">
        <v>3</v>
      </c>
      <c r="G57" s="74">
        <v>90</v>
      </c>
      <c r="H57" s="11">
        <v>0.09</v>
      </c>
      <c r="I57" s="28">
        <f t="shared" si="0"/>
        <v>1350</v>
      </c>
      <c r="J57" s="63">
        <v>1471.5</v>
      </c>
    </row>
    <row r="58" spans="1:11" x14ac:dyDescent="0.25">
      <c r="A58" s="4">
        <v>56</v>
      </c>
      <c r="B58" s="16" t="s">
        <v>113</v>
      </c>
      <c r="C58" s="17" t="s">
        <v>179</v>
      </c>
      <c r="D58" s="18">
        <v>20974961</v>
      </c>
      <c r="E58" s="16" t="s">
        <v>18</v>
      </c>
      <c r="F58" s="74">
        <v>46</v>
      </c>
      <c r="G58" s="74">
        <f>490+828</f>
        <v>1318</v>
      </c>
      <c r="H58" s="11">
        <v>0.09</v>
      </c>
      <c r="I58" s="28">
        <f t="shared" si="0"/>
        <v>19770</v>
      </c>
      <c r="J58" s="63">
        <f>8011.5+13537.8</f>
        <v>21549.3</v>
      </c>
      <c r="K58" s="14"/>
    </row>
    <row r="59" spans="1:11" x14ac:dyDescent="0.25">
      <c r="A59" s="4">
        <v>57</v>
      </c>
      <c r="B59" s="16" t="s">
        <v>114</v>
      </c>
      <c r="C59" s="17" t="s">
        <v>115</v>
      </c>
      <c r="D59" s="18"/>
      <c r="E59" s="16" t="s">
        <v>18</v>
      </c>
      <c r="F59" s="74">
        <v>32</v>
      </c>
      <c r="G59" s="74">
        <v>941</v>
      </c>
      <c r="H59" s="11">
        <v>0.09</v>
      </c>
      <c r="I59" s="28">
        <f t="shared" si="0"/>
        <v>14115</v>
      </c>
      <c r="J59" s="63">
        <v>15385.35</v>
      </c>
    </row>
    <row r="60" spans="1:11" x14ac:dyDescent="0.25">
      <c r="A60" s="4">
        <v>58</v>
      </c>
      <c r="B60" s="16" t="s">
        <v>116</v>
      </c>
      <c r="C60" s="17" t="s">
        <v>196</v>
      </c>
      <c r="D60" s="18">
        <v>124121723</v>
      </c>
      <c r="E60" s="16" t="s">
        <v>18</v>
      </c>
      <c r="F60" s="74">
        <v>27</v>
      </c>
      <c r="G60" s="74">
        <v>789</v>
      </c>
      <c r="H60" s="11">
        <v>0.09</v>
      </c>
      <c r="I60" s="28">
        <f t="shared" si="0"/>
        <v>11835</v>
      </c>
      <c r="J60" s="63">
        <v>12900.15</v>
      </c>
    </row>
    <row r="61" spans="1:11" x14ac:dyDescent="0.25">
      <c r="A61" s="4">
        <v>59</v>
      </c>
      <c r="B61" s="16" t="s">
        <v>117</v>
      </c>
      <c r="C61" s="17" t="s">
        <v>38</v>
      </c>
      <c r="D61" s="18">
        <v>202092259</v>
      </c>
      <c r="E61" s="16" t="s">
        <v>18</v>
      </c>
      <c r="F61" s="74">
        <v>4</v>
      </c>
      <c r="G61" s="74">
        <v>120</v>
      </c>
      <c r="H61" s="11">
        <v>0.09</v>
      </c>
      <c r="I61" s="28">
        <f t="shared" si="0"/>
        <v>1800</v>
      </c>
      <c r="J61" s="63">
        <v>1962</v>
      </c>
    </row>
    <row r="62" spans="1:11" x14ac:dyDescent="0.25">
      <c r="A62" s="4">
        <v>60</v>
      </c>
      <c r="B62" s="16" t="s">
        <v>118</v>
      </c>
      <c r="C62" s="17" t="s">
        <v>119</v>
      </c>
      <c r="D62" s="18">
        <v>205636837</v>
      </c>
      <c r="E62" s="16" t="s">
        <v>18</v>
      </c>
      <c r="F62" s="74">
        <v>2</v>
      </c>
      <c r="G62" s="74">
        <v>14</v>
      </c>
      <c r="H62" s="11">
        <v>0.09</v>
      </c>
      <c r="I62" s="28">
        <f t="shared" si="0"/>
        <v>210</v>
      </c>
      <c r="J62" s="63">
        <v>228.9</v>
      </c>
    </row>
    <row r="63" spans="1:11" x14ac:dyDescent="0.25">
      <c r="A63" s="4">
        <v>61</v>
      </c>
      <c r="B63" s="16" t="s">
        <v>120</v>
      </c>
      <c r="C63" s="17" t="s">
        <v>33</v>
      </c>
      <c r="D63" s="18">
        <v>931625</v>
      </c>
      <c r="E63" s="16" t="s">
        <v>18</v>
      </c>
      <c r="F63" s="74">
        <v>6</v>
      </c>
      <c r="G63" s="74">
        <v>169</v>
      </c>
      <c r="H63" s="11">
        <v>0.2</v>
      </c>
      <c r="I63" s="28">
        <f t="shared" si="0"/>
        <v>2535</v>
      </c>
      <c r="J63" s="63">
        <v>3042</v>
      </c>
    </row>
    <row r="64" spans="1:11" x14ac:dyDescent="0.25">
      <c r="A64" s="4">
        <v>62</v>
      </c>
      <c r="B64" s="16" t="s">
        <v>121</v>
      </c>
      <c r="C64" s="17" t="s">
        <v>122</v>
      </c>
      <c r="D64" s="18">
        <v>206328828</v>
      </c>
      <c r="E64" s="16" t="s">
        <v>18</v>
      </c>
      <c r="F64" s="74">
        <v>47</v>
      </c>
      <c r="G64" s="74">
        <v>1435</v>
      </c>
      <c r="H64" s="11">
        <v>0.09</v>
      </c>
      <c r="I64" s="28">
        <f t="shared" si="0"/>
        <v>21525</v>
      </c>
      <c r="J64" s="63">
        <v>23462.25</v>
      </c>
    </row>
    <row r="65" spans="1:11" x14ac:dyDescent="0.25">
      <c r="A65" s="4">
        <v>63</v>
      </c>
      <c r="B65" s="16" t="s">
        <v>123</v>
      </c>
      <c r="C65" s="17" t="s">
        <v>124</v>
      </c>
      <c r="D65" s="18">
        <v>203991615</v>
      </c>
      <c r="E65" s="16" t="s">
        <v>18</v>
      </c>
      <c r="F65" s="74">
        <v>1</v>
      </c>
      <c r="G65" s="74">
        <v>30</v>
      </c>
      <c r="H65" s="11">
        <v>0.09</v>
      </c>
      <c r="I65" s="28">
        <f t="shared" si="0"/>
        <v>450</v>
      </c>
      <c r="J65" s="63">
        <v>490.5</v>
      </c>
    </row>
    <row r="66" spans="1:11" x14ac:dyDescent="0.25">
      <c r="A66" s="4">
        <v>64</v>
      </c>
      <c r="B66" s="16" t="s">
        <v>125</v>
      </c>
      <c r="C66" s="17" t="s">
        <v>126</v>
      </c>
      <c r="D66" s="18">
        <v>203652180</v>
      </c>
      <c r="E66" s="16" t="s">
        <v>18</v>
      </c>
      <c r="F66" s="74">
        <f>G66/30</f>
        <v>19</v>
      </c>
      <c r="G66" s="74">
        <v>570</v>
      </c>
      <c r="H66" s="11">
        <v>0.09</v>
      </c>
      <c r="I66" s="28">
        <f t="shared" si="0"/>
        <v>8550</v>
      </c>
      <c r="J66" s="63">
        <v>9319.5</v>
      </c>
    </row>
    <row r="67" spans="1:11" x14ac:dyDescent="0.25">
      <c r="A67" s="4">
        <v>65</v>
      </c>
      <c r="B67" s="16" t="s">
        <v>127</v>
      </c>
      <c r="C67" s="17" t="s">
        <v>181</v>
      </c>
      <c r="D67" s="18">
        <v>202277254</v>
      </c>
      <c r="E67" s="16" t="s">
        <v>18</v>
      </c>
      <c r="F67" s="74">
        <v>15</v>
      </c>
      <c r="G67" s="74">
        <v>450</v>
      </c>
      <c r="H67" s="11">
        <v>0.09</v>
      </c>
      <c r="I67" s="28">
        <f t="shared" si="0"/>
        <v>6750</v>
      </c>
      <c r="J67" s="63">
        <v>7357.5</v>
      </c>
    </row>
    <row r="68" spans="1:11" x14ac:dyDescent="0.25">
      <c r="A68" s="4">
        <v>66</v>
      </c>
      <c r="B68" s="16" t="s">
        <v>128</v>
      </c>
      <c r="C68" s="17" t="s">
        <v>129</v>
      </c>
      <c r="D68" s="18">
        <v>200735692</v>
      </c>
      <c r="E68" s="16" t="s">
        <v>18</v>
      </c>
      <c r="F68" s="74">
        <v>60</v>
      </c>
      <c r="G68" s="74">
        <v>1772</v>
      </c>
      <c r="H68" s="11">
        <v>0.09</v>
      </c>
      <c r="I68" s="28">
        <f t="shared" ref="I68:I87" si="1">G68*15</f>
        <v>26580</v>
      </c>
      <c r="J68" s="63">
        <f>I68*1.09</f>
        <v>28972.2</v>
      </c>
      <c r="K68" s="14"/>
    </row>
    <row r="69" spans="1:11" x14ac:dyDescent="0.25">
      <c r="A69" s="4">
        <v>67</v>
      </c>
      <c r="B69" s="16" t="s">
        <v>130</v>
      </c>
      <c r="C69" s="17" t="s">
        <v>182</v>
      </c>
      <c r="D69" s="18">
        <v>201145100</v>
      </c>
      <c r="E69" s="16" t="s">
        <v>18</v>
      </c>
      <c r="F69" s="74">
        <f>G69/30</f>
        <v>6</v>
      </c>
      <c r="G69" s="74">
        <v>180</v>
      </c>
      <c r="H69" s="11">
        <v>0.09</v>
      </c>
      <c r="I69" s="28">
        <f t="shared" si="1"/>
        <v>2700</v>
      </c>
      <c r="J69" s="63">
        <v>2943</v>
      </c>
    </row>
    <row r="70" spans="1:11" x14ac:dyDescent="0.25">
      <c r="A70" s="4">
        <v>68</v>
      </c>
      <c r="B70" s="16" t="s">
        <v>131</v>
      </c>
      <c r="C70" s="17" t="s">
        <v>183</v>
      </c>
      <c r="D70" s="18">
        <v>201719634</v>
      </c>
      <c r="E70" s="16" t="s">
        <v>18</v>
      </c>
      <c r="F70" s="74">
        <v>2</v>
      </c>
      <c r="G70" s="74">
        <v>60</v>
      </c>
      <c r="H70" s="11">
        <v>0.09</v>
      </c>
      <c r="I70" s="28">
        <f t="shared" si="1"/>
        <v>900</v>
      </c>
      <c r="J70" s="63">
        <v>981</v>
      </c>
    </row>
    <row r="71" spans="1:11" x14ac:dyDescent="0.25">
      <c r="A71" s="4">
        <v>69</v>
      </c>
      <c r="B71" s="16" t="s">
        <v>132</v>
      </c>
      <c r="C71" s="17" t="s">
        <v>27</v>
      </c>
      <c r="D71" s="18">
        <v>124539847</v>
      </c>
      <c r="E71" s="16" t="s">
        <v>18</v>
      </c>
      <c r="F71" s="74">
        <v>20</v>
      </c>
      <c r="G71" s="74">
        <v>593</v>
      </c>
      <c r="H71" s="11">
        <v>0.09</v>
      </c>
      <c r="I71" s="28">
        <f t="shared" si="1"/>
        <v>8895</v>
      </c>
      <c r="J71" s="63">
        <v>9695.5499999999993</v>
      </c>
    </row>
    <row r="72" spans="1:11" x14ac:dyDescent="0.25">
      <c r="A72" s="4">
        <v>70</v>
      </c>
      <c r="B72" s="16" t="s">
        <v>133</v>
      </c>
      <c r="C72" s="17" t="s">
        <v>184</v>
      </c>
      <c r="D72" s="18">
        <v>202851902</v>
      </c>
      <c r="E72" s="16" t="s">
        <v>18</v>
      </c>
      <c r="F72" s="74">
        <v>57</v>
      </c>
      <c r="G72" s="74">
        <v>1669</v>
      </c>
      <c r="H72" s="11">
        <v>0.09</v>
      </c>
      <c r="I72" s="28">
        <f t="shared" si="1"/>
        <v>25035</v>
      </c>
      <c r="J72" s="63">
        <v>27288.15</v>
      </c>
    </row>
    <row r="73" spans="1:11" ht="30" x14ac:dyDescent="0.25">
      <c r="A73" s="4">
        <v>71</v>
      </c>
      <c r="B73" s="16" t="s">
        <v>134</v>
      </c>
      <c r="C73" s="17" t="s">
        <v>185</v>
      </c>
      <c r="D73" s="18">
        <v>176094665</v>
      </c>
      <c r="E73" s="16" t="s">
        <v>18</v>
      </c>
      <c r="F73" s="74">
        <v>37</v>
      </c>
      <c r="G73" s="74">
        <v>1077</v>
      </c>
      <c r="H73" s="11">
        <v>0.2</v>
      </c>
      <c r="I73" s="28">
        <f t="shared" si="1"/>
        <v>16155</v>
      </c>
      <c r="J73" s="63">
        <v>19386</v>
      </c>
    </row>
    <row r="74" spans="1:11" x14ac:dyDescent="0.25">
      <c r="A74" s="4">
        <v>72</v>
      </c>
      <c r="B74" s="16" t="s">
        <v>135</v>
      </c>
      <c r="C74" s="17" t="s">
        <v>26</v>
      </c>
      <c r="D74" s="18">
        <v>200286984</v>
      </c>
      <c r="E74" s="16" t="s">
        <v>18</v>
      </c>
      <c r="F74" s="74">
        <v>7</v>
      </c>
      <c r="G74" s="74">
        <v>183</v>
      </c>
      <c r="H74" s="11">
        <v>0.09</v>
      </c>
      <c r="I74" s="28">
        <f t="shared" si="1"/>
        <v>2745</v>
      </c>
      <c r="J74" s="63">
        <v>2992.05</v>
      </c>
    </row>
    <row r="75" spans="1:11" x14ac:dyDescent="0.25">
      <c r="A75" s="4">
        <v>73</v>
      </c>
      <c r="B75" s="16" t="s">
        <v>136</v>
      </c>
      <c r="C75" s="17" t="s">
        <v>137</v>
      </c>
      <c r="D75" s="18" t="s">
        <v>138</v>
      </c>
      <c r="E75" s="16" t="s">
        <v>18</v>
      </c>
      <c r="F75" s="74">
        <v>9</v>
      </c>
      <c r="G75" s="74">
        <v>264</v>
      </c>
      <c r="H75" s="11">
        <v>0.09</v>
      </c>
      <c r="I75" s="28">
        <f t="shared" si="1"/>
        <v>3960</v>
      </c>
      <c r="J75" s="63">
        <f>I75*1.09</f>
        <v>4316.4000000000005</v>
      </c>
    </row>
    <row r="76" spans="1:11" x14ac:dyDescent="0.25">
      <c r="A76" s="4">
        <v>74</v>
      </c>
      <c r="B76" s="16" t="s">
        <v>139</v>
      </c>
      <c r="C76" s="17" t="s">
        <v>186</v>
      </c>
      <c r="D76" s="18">
        <v>147003207</v>
      </c>
      <c r="E76" s="16" t="s">
        <v>18</v>
      </c>
      <c r="F76" s="74">
        <f>G76/30</f>
        <v>8</v>
      </c>
      <c r="G76" s="74">
        <v>240</v>
      </c>
      <c r="H76" s="11">
        <v>0.09</v>
      </c>
      <c r="I76" s="28">
        <f t="shared" si="1"/>
        <v>3600</v>
      </c>
      <c r="J76" s="63">
        <v>3924</v>
      </c>
    </row>
    <row r="77" spans="1:11" x14ac:dyDescent="0.25">
      <c r="A77" s="4">
        <v>75</v>
      </c>
      <c r="B77" s="16" t="s">
        <v>140</v>
      </c>
      <c r="C77" s="17" t="s">
        <v>30</v>
      </c>
      <c r="D77" s="18">
        <v>203835986</v>
      </c>
      <c r="E77" s="16" t="s">
        <v>18</v>
      </c>
      <c r="F77" s="74">
        <v>15</v>
      </c>
      <c r="G77" s="74">
        <v>445</v>
      </c>
      <c r="H77" s="11">
        <v>0.09</v>
      </c>
      <c r="I77" s="28">
        <f t="shared" si="1"/>
        <v>6675</v>
      </c>
      <c r="J77" s="63">
        <v>7275.75</v>
      </c>
    </row>
    <row r="78" spans="1:11" x14ac:dyDescent="0.25">
      <c r="A78" s="4">
        <v>76</v>
      </c>
      <c r="B78" s="16" t="s">
        <v>141</v>
      </c>
      <c r="C78" s="17" t="s">
        <v>29</v>
      </c>
      <c r="D78" s="18">
        <v>202067302</v>
      </c>
      <c r="E78" s="16" t="s">
        <v>18</v>
      </c>
      <c r="F78" s="74">
        <f>G78/30</f>
        <v>4</v>
      </c>
      <c r="G78" s="74">
        <v>120</v>
      </c>
      <c r="H78" s="11">
        <v>0.09</v>
      </c>
      <c r="I78" s="28">
        <f t="shared" si="1"/>
        <v>1800</v>
      </c>
      <c r="J78" s="63">
        <v>1962</v>
      </c>
    </row>
    <row r="79" spans="1:11" x14ac:dyDescent="0.25">
      <c r="A79" s="4">
        <v>77</v>
      </c>
      <c r="B79" s="16" t="s">
        <v>142</v>
      </c>
      <c r="C79" s="17" t="s">
        <v>31</v>
      </c>
      <c r="D79" s="18">
        <v>814191872</v>
      </c>
      <c r="E79" s="16" t="s">
        <v>18</v>
      </c>
      <c r="F79" s="74">
        <f>G79/30</f>
        <v>5</v>
      </c>
      <c r="G79" s="74">
        <v>150</v>
      </c>
      <c r="H79" s="11">
        <v>0.09</v>
      </c>
      <c r="I79" s="28">
        <f t="shared" si="1"/>
        <v>2250</v>
      </c>
      <c r="J79" s="63">
        <v>2452.5</v>
      </c>
    </row>
    <row r="80" spans="1:11" x14ac:dyDescent="0.25">
      <c r="A80" s="4">
        <v>78</v>
      </c>
      <c r="B80" s="16" t="s">
        <v>143</v>
      </c>
      <c r="C80" s="17" t="s">
        <v>192</v>
      </c>
      <c r="D80" s="18">
        <v>206638093</v>
      </c>
      <c r="E80" s="16" t="s">
        <v>18</v>
      </c>
      <c r="F80" s="74">
        <v>123</v>
      </c>
      <c r="G80" s="74">
        <v>3416</v>
      </c>
      <c r="H80" s="11">
        <v>0.09</v>
      </c>
      <c r="I80" s="28">
        <f t="shared" si="1"/>
        <v>51240</v>
      </c>
      <c r="J80" s="63">
        <v>55851.6</v>
      </c>
    </row>
    <row r="81" spans="1:11" x14ac:dyDescent="0.25">
      <c r="A81" s="4">
        <v>79</v>
      </c>
      <c r="B81" s="16" t="s">
        <v>144</v>
      </c>
      <c r="C81" s="17" t="s">
        <v>145</v>
      </c>
      <c r="D81" s="18">
        <v>205647171</v>
      </c>
      <c r="E81" s="16" t="s">
        <v>18</v>
      </c>
      <c r="F81" s="74">
        <v>86</v>
      </c>
      <c r="G81" s="74">
        <v>515</v>
      </c>
      <c r="H81" s="11">
        <v>0.09</v>
      </c>
      <c r="I81" s="28">
        <f t="shared" si="1"/>
        <v>7725</v>
      </c>
      <c r="J81" s="63">
        <v>8420.25</v>
      </c>
    </row>
    <row r="82" spans="1:11" x14ac:dyDescent="0.25">
      <c r="A82" s="4">
        <v>80</v>
      </c>
      <c r="B82" s="16" t="s">
        <v>146</v>
      </c>
      <c r="C82" s="17" t="s">
        <v>32</v>
      </c>
      <c r="D82" s="18">
        <v>205817015</v>
      </c>
      <c r="E82" s="16" t="s">
        <v>18</v>
      </c>
      <c r="F82" s="74">
        <v>4</v>
      </c>
      <c r="G82" s="74">
        <v>106</v>
      </c>
      <c r="H82" s="11">
        <v>0.09</v>
      </c>
      <c r="I82" s="28">
        <f t="shared" si="1"/>
        <v>1590</v>
      </c>
      <c r="J82" s="63">
        <v>1733.1</v>
      </c>
    </row>
    <row r="83" spans="1:11" x14ac:dyDescent="0.25">
      <c r="A83" s="4">
        <v>81</v>
      </c>
      <c r="B83" s="16" t="s">
        <v>147</v>
      </c>
      <c r="C83" s="17" t="s">
        <v>25</v>
      </c>
      <c r="D83" s="18">
        <v>200714221</v>
      </c>
      <c r="E83" s="16" t="s">
        <v>18</v>
      </c>
      <c r="F83" s="74">
        <v>18</v>
      </c>
      <c r="G83" s="74">
        <v>517</v>
      </c>
      <c r="H83" s="11">
        <v>0.09</v>
      </c>
      <c r="I83" s="28">
        <f t="shared" si="1"/>
        <v>7755</v>
      </c>
      <c r="J83" s="63">
        <v>8452.9500000000007</v>
      </c>
    </row>
    <row r="84" spans="1:11" x14ac:dyDescent="0.25">
      <c r="A84" s="4">
        <v>82</v>
      </c>
      <c r="B84" s="16" t="s">
        <v>148</v>
      </c>
      <c r="C84" s="17" t="s">
        <v>197</v>
      </c>
      <c r="D84" s="18">
        <v>203216286</v>
      </c>
      <c r="E84" s="16" t="s">
        <v>18</v>
      </c>
      <c r="F84" s="74">
        <v>3</v>
      </c>
      <c r="G84" s="74">
        <v>90</v>
      </c>
      <c r="H84" s="11">
        <v>0</v>
      </c>
      <c r="I84" s="28">
        <f t="shared" si="1"/>
        <v>1350</v>
      </c>
      <c r="J84" s="63">
        <v>1350</v>
      </c>
    </row>
    <row r="85" spans="1:11" x14ac:dyDescent="0.25">
      <c r="A85" s="4">
        <v>83</v>
      </c>
      <c r="B85" s="16" t="s">
        <v>149</v>
      </c>
      <c r="C85" s="17" t="s">
        <v>150</v>
      </c>
      <c r="D85" s="18">
        <v>102827487</v>
      </c>
      <c r="E85" s="16" t="s">
        <v>18</v>
      </c>
      <c r="F85" s="74">
        <f>G85/30</f>
        <v>12</v>
      </c>
      <c r="G85" s="74">
        <v>360</v>
      </c>
      <c r="H85" s="11">
        <v>0.09</v>
      </c>
      <c r="I85" s="28">
        <f t="shared" si="1"/>
        <v>5400</v>
      </c>
      <c r="J85" s="63">
        <v>5886</v>
      </c>
    </row>
    <row r="86" spans="1:11" x14ac:dyDescent="0.25">
      <c r="A86" s="4">
        <v>84</v>
      </c>
      <c r="B86" s="16" t="s">
        <v>151</v>
      </c>
      <c r="C86" s="17" t="s">
        <v>152</v>
      </c>
      <c r="D86" s="18">
        <v>201147667</v>
      </c>
      <c r="E86" s="16" t="s">
        <v>18</v>
      </c>
      <c r="F86" s="74">
        <v>7</v>
      </c>
      <c r="G86" s="74">
        <v>210</v>
      </c>
      <c r="H86" s="11">
        <v>0.09</v>
      </c>
      <c r="I86" s="28">
        <f t="shared" si="1"/>
        <v>3150</v>
      </c>
      <c r="J86" s="63">
        <v>3433.5</v>
      </c>
    </row>
    <row r="87" spans="1:11" ht="15.75" thickBot="1" x14ac:dyDescent="0.3">
      <c r="A87" s="4">
        <v>85</v>
      </c>
      <c r="B87" s="16" t="s">
        <v>153</v>
      </c>
      <c r="C87" s="17" t="s">
        <v>43</v>
      </c>
      <c r="D87" s="18">
        <v>102892093</v>
      </c>
      <c r="E87" s="16" t="s">
        <v>18</v>
      </c>
      <c r="F87" s="74">
        <v>3</v>
      </c>
      <c r="G87" s="74">
        <v>90</v>
      </c>
      <c r="H87" s="11">
        <v>0.09</v>
      </c>
      <c r="I87" s="28">
        <f t="shared" si="1"/>
        <v>1350</v>
      </c>
      <c r="J87" s="63">
        <v>1471.5</v>
      </c>
      <c r="K87" s="14"/>
    </row>
    <row r="88" spans="1:11" ht="23.25" customHeight="1" thickBot="1" x14ac:dyDescent="0.3">
      <c r="A88"/>
      <c r="C88"/>
      <c r="E88"/>
      <c r="F88" s="44">
        <f>SUM(F3:F87)</f>
        <v>3755.9666666666667</v>
      </c>
      <c r="G88" s="45">
        <f>SUM(G3:G87)</f>
        <v>107100</v>
      </c>
      <c r="H88" s="30"/>
      <c r="I88" s="31">
        <f>SUM(I3:I87)</f>
        <v>1606500</v>
      </c>
      <c r="J88" s="65">
        <f>SUM(J3:J87)</f>
        <v>1767501.04</v>
      </c>
    </row>
    <row r="89" spans="1:11" x14ac:dyDescent="0.25">
      <c r="A89"/>
      <c r="C89"/>
      <c r="E89"/>
      <c r="H89"/>
    </row>
    <row r="90" spans="1:11" x14ac:dyDescent="0.25">
      <c r="A90"/>
      <c r="C90"/>
      <c r="E90"/>
      <c r="H90"/>
    </row>
    <row r="91" spans="1:11" x14ac:dyDescent="0.25">
      <c r="A91"/>
      <c r="C91"/>
      <c r="E91"/>
      <c r="H91"/>
    </row>
    <row r="92" spans="1:11" x14ac:dyDescent="0.25">
      <c r="A92"/>
      <c r="C92"/>
      <c r="E92"/>
      <c r="H92"/>
    </row>
    <row r="93" spans="1:11" x14ac:dyDescent="0.25">
      <c r="A93"/>
      <c r="C93"/>
      <c r="E93" s="4">
        <v>4</v>
      </c>
      <c r="F93" s="76">
        <v>9</v>
      </c>
      <c r="G93" s="77">
        <v>270</v>
      </c>
      <c r="H93" s="9">
        <v>0</v>
      </c>
      <c r="I93" s="52">
        <v>4050</v>
      </c>
      <c r="J93" s="67">
        <v>4050</v>
      </c>
    </row>
    <row r="94" spans="1:11" x14ac:dyDescent="0.25">
      <c r="A94"/>
      <c r="C94"/>
      <c r="E94" s="4">
        <v>74</v>
      </c>
      <c r="F94" s="76">
        <v>3404</v>
      </c>
      <c r="G94" s="78">
        <v>96660</v>
      </c>
      <c r="H94" s="9">
        <v>0.09</v>
      </c>
      <c r="I94" s="52">
        <v>1449900</v>
      </c>
      <c r="J94" s="67">
        <f>I94*1.09</f>
        <v>1580391</v>
      </c>
    </row>
    <row r="95" spans="1:11" ht="15.75" thickBot="1" x14ac:dyDescent="0.3">
      <c r="A95"/>
      <c r="C95"/>
      <c r="E95" s="4">
        <v>7</v>
      </c>
      <c r="F95" s="79">
        <v>343</v>
      </c>
      <c r="G95" s="80">
        <v>10170</v>
      </c>
      <c r="H95" s="15">
        <v>0.2</v>
      </c>
      <c r="I95" s="53">
        <f>G95*15</f>
        <v>152550</v>
      </c>
      <c r="J95" s="68">
        <f>I95*1.2</f>
        <v>183060</v>
      </c>
    </row>
    <row r="96" spans="1:11" ht="23.25" customHeight="1" thickBot="1" x14ac:dyDescent="0.3">
      <c r="A96"/>
      <c r="C96"/>
      <c r="E96" s="50">
        <f>SUBTOTAL(9,E93:E95)</f>
        <v>85</v>
      </c>
      <c r="F96" s="81">
        <f>SUBTOTAL(9,F93:F95)</f>
        <v>3756</v>
      </c>
      <c r="G96" s="45">
        <f>SUBTOTAL(9,G93:G95)</f>
        <v>107100</v>
      </c>
      <c r="H96" s="51"/>
      <c r="I96" s="54">
        <f>SUBTOTAL(9,I93:I95)</f>
        <v>1606500</v>
      </c>
      <c r="J96" s="69">
        <f>SUBTOTAL(9,J93:J95)</f>
        <v>1767501</v>
      </c>
    </row>
    <row r="97" spans="1:8" x14ac:dyDescent="0.25">
      <c r="A97"/>
      <c r="C97"/>
      <c r="E97"/>
      <c r="H97"/>
    </row>
    <row r="98" spans="1:8" x14ac:dyDescent="0.25">
      <c r="A98"/>
      <c r="C98"/>
      <c r="E98"/>
      <c r="H98"/>
    </row>
    <row r="99" spans="1:8" x14ac:dyDescent="0.25">
      <c r="A99"/>
      <c r="C99"/>
      <c r="E99"/>
      <c r="H99"/>
    </row>
    <row r="100" spans="1:8" x14ac:dyDescent="0.25">
      <c r="A100"/>
      <c r="C100"/>
      <c r="E100"/>
      <c r="H100"/>
    </row>
    <row r="101" spans="1:8" x14ac:dyDescent="0.25">
      <c r="A101"/>
      <c r="C101"/>
      <c r="E101"/>
      <c r="H101"/>
    </row>
    <row r="102" spans="1:8" x14ac:dyDescent="0.25">
      <c r="A102"/>
      <c r="C102"/>
      <c r="E102"/>
      <c r="H102"/>
    </row>
    <row r="103" spans="1:8" x14ac:dyDescent="0.25">
      <c r="A103"/>
      <c r="C103"/>
      <c r="E103"/>
      <c r="H103"/>
    </row>
    <row r="104" spans="1:8" x14ac:dyDescent="0.25">
      <c r="A104"/>
      <c r="C104"/>
      <c r="E104"/>
      <c r="H104"/>
    </row>
    <row r="105" spans="1:8" x14ac:dyDescent="0.25">
      <c r="A105"/>
      <c r="C105"/>
      <c r="E105"/>
      <c r="H105"/>
    </row>
    <row r="106" spans="1:8" x14ac:dyDescent="0.25">
      <c r="A106"/>
      <c r="C106"/>
      <c r="E106"/>
      <c r="H106"/>
    </row>
    <row r="107" spans="1:8" x14ac:dyDescent="0.25">
      <c r="A107"/>
      <c r="C107"/>
      <c r="E107"/>
      <c r="H107"/>
    </row>
    <row r="108" spans="1:8" x14ac:dyDescent="0.25">
      <c r="A108"/>
      <c r="C108"/>
      <c r="E108"/>
      <c r="H108"/>
    </row>
    <row r="109" spans="1:8" x14ac:dyDescent="0.25">
      <c r="A109"/>
      <c r="C109"/>
      <c r="E109"/>
      <c r="H109"/>
    </row>
    <row r="110" spans="1:8" x14ac:dyDescent="0.25">
      <c r="A110"/>
      <c r="C110"/>
      <c r="E110"/>
      <c r="H110"/>
    </row>
    <row r="111" spans="1:8" x14ac:dyDescent="0.25">
      <c r="A111"/>
      <c r="C111"/>
      <c r="E111"/>
      <c r="H111"/>
    </row>
    <row r="112" spans="1:8" x14ac:dyDescent="0.25">
      <c r="A112"/>
      <c r="C112"/>
      <c r="E112"/>
      <c r="H112"/>
    </row>
    <row r="113" spans="1:8" x14ac:dyDescent="0.25">
      <c r="A113"/>
      <c r="C113"/>
      <c r="E113"/>
      <c r="H113"/>
    </row>
    <row r="114" spans="1:8" x14ac:dyDescent="0.25">
      <c r="A114"/>
      <c r="C114"/>
      <c r="E114"/>
      <c r="H114"/>
    </row>
    <row r="115" spans="1:8" x14ac:dyDescent="0.25">
      <c r="A115"/>
      <c r="C115"/>
      <c r="E115"/>
      <c r="H115"/>
    </row>
    <row r="116" spans="1:8" x14ac:dyDescent="0.25">
      <c r="A116"/>
      <c r="C116"/>
      <c r="E116"/>
      <c r="H116"/>
    </row>
    <row r="117" spans="1:8" x14ac:dyDescent="0.25">
      <c r="A117"/>
      <c r="C117"/>
      <c r="E117"/>
      <c r="H117"/>
    </row>
    <row r="118" spans="1:8" x14ac:dyDescent="0.25">
      <c r="A118"/>
      <c r="C118"/>
      <c r="E118"/>
      <c r="H118"/>
    </row>
    <row r="119" spans="1:8" x14ac:dyDescent="0.25">
      <c r="A119"/>
      <c r="C119"/>
      <c r="E119"/>
      <c r="H119"/>
    </row>
    <row r="120" spans="1:8" x14ac:dyDescent="0.25">
      <c r="A120"/>
      <c r="C120"/>
      <c r="E120"/>
      <c r="H120"/>
    </row>
    <row r="121" spans="1:8" x14ac:dyDescent="0.25">
      <c r="A121"/>
      <c r="C121"/>
      <c r="E121"/>
      <c r="H121"/>
    </row>
    <row r="122" spans="1:8" x14ac:dyDescent="0.25">
      <c r="A122"/>
      <c r="C122"/>
      <c r="E122"/>
      <c r="H122"/>
    </row>
    <row r="123" spans="1:8" x14ac:dyDescent="0.25">
      <c r="A123"/>
      <c r="C123"/>
      <c r="E123"/>
      <c r="H123"/>
    </row>
    <row r="124" spans="1:8" x14ac:dyDescent="0.25">
      <c r="A124"/>
      <c r="C124"/>
      <c r="E124"/>
      <c r="H124"/>
    </row>
    <row r="125" spans="1:8" x14ac:dyDescent="0.25">
      <c r="A125"/>
      <c r="C125"/>
      <c r="E125"/>
      <c r="H125"/>
    </row>
    <row r="126" spans="1:8" x14ac:dyDescent="0.25">
      <c r="A126"/>
      <c r="C126"/>
      <c r="E126"/>
      <c r="H126"/>
    </row>
    <row r="127" spans="1:8" x14ac:dyDescent="0.25">
      <c r="A127"/>
      <c r="C127"/>
      <c r="E127"/>
      <c r="H127"/>
    </row>
    <row r="128" spans="1:8" x14ac:dyDescent="0.25">
      <c r="A128"/>
      <c r="C128"/>
      <c r="E128"/>
      <c r="H128"/>
    </row>
    <row r="129" spans="1:8" x14ac:dyDescent="0.25">
      <c r="A129"/>
      <c r="C129"/>
      <c r="E129"/>
      <c r="H129"/>
    </row>
    <row r="130" spans="1:8" x14ac:dyDescent="0.25">
      <c r="A130"/>
      <c r="C130"/>
      <c r="E130"/>
      <c r="H130"/>
    </row>
    <row r="131" spans="1:8" x14ac:dyDescent="0.25">
      <c r="A131"/>
      <c r="C131"/>
      <c r="E131"/>
      <c r="H131"/>
    </row>
    <row r="132" spans="1:8" x14ac:dyDescent="0.25">
      <c r="A132"/>
      <c r="C132"/>
      <c r="E132"/>
      <c r="H132"/>
    </row>
    <row r="133" spans="1:8" x14ac:dyDescent="0.25">
      <c r="A133"/>
      <c r="C133"/>
      <c r="E133"/>
      <c r="H133"/>
    </row>
    <row r="134" spans="1:8" x14ac:dyDescent="0.25">
      <c r="A134"/>
      <c r="C134"/>
      <c r="E134"/>
      <c r="H134"/>
    </row>
    <row r="135" spans="1:8" x14ac:dyDescent="0.25">
      <c r="A135"/>
      <c r="C135"/>
      <c r="E135"/>
      <c r="H135"/>
    </row>
    <row r="136" spans="1:8" x14ac:dyDescent="0.25">
      <c r="A136"/>
      <c r="C136"/>
      <c r="E136"/>
      <c r="H136"/>
    </row>
    <row r="137" spans="1:8" x14ac:dyDescent="0.25">
      <c r="A137"/>
      <c r="C137"/>
      <c r="E137"/>
      <c r="H137"/>
    </row>
    <row r="138" spans="1:8" x14ac:dyDescent="0.25">
      <c r="A138"/>
      <c r="C138"/>
      <c r="E138"/>
      <c r="H138"/>
    </row>
    <row r="139" spans="1:8" x14ac:dyDescent="0.25">
      <c r="A139"/>
      <c r="C139"/>
      <c r="E139"/>
      <c r="H139"/>
    </row>
    <row r="140" spans="1:8" x14ac:dyDescent="0.25">
      <c r="A140"/>
      <c r="C140"/>
      <c r="E140"/>
      <c r="H140"/>
    </row>
    <row r="141" spans="1:8" x14ac:dyDescent="0.25">
      <c r="A141"/>
      <c r="C141"/>
      <c r="E141"/>
      <c r="H141"/>
    </row>
    <row r="142" spans="1:8" x14ac:dyDescent="0.25">
      <c r="A142"/>
      <c r="C142"/>
      <c r="E142"/>
      <c r="H142"/>
    </row>
    <row r="143" spans="1:8" x14ac:dyDescent="0.25">
      <c r="A143"/>
      <c r="C143"/>
      <c r="E143"/>
      <c r="H143"/>
    </row>
    <row r="144" spans="1:8" x14ac:dyDescent="0.25">
      <c r="A144"/>
      <c r="C144"/>
      <c r="E144"/>
      <c r="H144"/>
    </row>
    <row r="145" spans="1:8" x14ac:dyDescent="0.25">
      <c r="A145"/>
      <c r="C145"/>
      <c r="E145"/>
      <c r="H145"/>
    </row>
    <row r="146" spans="1:8" x14ac:dyDescent="0.25">
      <c r="A146"/>
      <c r="C146"/>
      <c r="E146"/>
      <c r="H146"/>
    </row>
    <row r="147" spans="1:8" x14ac:dyDescent="0.25">
      <c r="A147"/>
      <c r="C147"/>
      <c r="E147"/>
      <c r="H147"/>
    </row>
    <row r="148" spans="1:8" x14ac:dyDescent="0.25">
      <c r="A148"/>
      <c r="C148"/>
      <c r="E148"/>
      <c r="H148"/>
    </row>
    <row r="149" spans="1:8" x14ac:dyDescent="0.25">
      <c r="A149"/>
      <c r="C149"/>
      <c r="E149"/>
      <c r="H149"/>
    </row>
    <row r="150" spans="1:8" x14ac:dyDescent="0.25">
      <c r="A150"/>
      <c r="C150"/>
      <c r="E150"/>
      <c r="H150"/>
    </row>
    <row r="151" spans="1:8" x14ac:dyDescent="0.25">
      <c r="A151"/>
      <c r="C151"/>
      <c r="E151"/>
      <c r="H151"/>
    </row>
    <row r="152" spans="1:8" x14ac:dyDescent="0.25">
      <c r="A152"/>
      <c r="C152"/>
      <c r="E152"/>
      <c r="H152"/>
    </row>
    <row r="153" spans="1:8" x14ac:dyDescent="0.25">
      <c r="A153"/>
      <c r="C153"/>
      <c r="E153"/>
      <c r="H153"/>
    </row>
    <row r="154" spans="1:8" x14ac:dyDescent="0.25">
      <c r="A154"/>
      <c r="C154"/>
      <c r="E154"/>
      <c r="H154"/>
    </row>
    <row r="155" spans="1:8" x14ac:dyDescent="0.25">
      <c r="A155"/>
      <c r="C155"/>
      <c r="E155"/>
      <c r="H155"/>
    </row>
    <row r="156" spans="1:8" x14ac:dyDescent="0.25">
      <c r="A156"/>
      <c r="C156"/>
      <c r="E156"/>
      <c r="H156"/>
    </row>
    <row r="157" spans="1:8" x14ac:dyDescent="0.25">
      <c r="A157"/>
      <c r="C157"/>
      <c r="E157"/>
      <c r="H157"/>
    </row>
    <row r="158" spans="1:8" x14ac:dyDescent="0.25">
      <c r="A158"/>
      <c r="C158"/>
      <c r="E158"/>
      <c r="H158"/>
    </row>
    <row r="159" spans="1:8" x14ac:dyDescent="0.25">
      <c r="A159"/>
      <c r="C159"/>
      <c r="E159"/>
      <c r="H159"/>
    </row>
    <row r="160" spans="1:8" x14ac:dyDescent="0.25">
      <c r="A160"/>
      <c r="C160"/>
      <c r="E160"/>
      <c r="H160"/>
    </row>
    <row r="161" spans="1:8" x14ac:dyDescent="0.25">
      <c r="A161"/>
      <c r="C161"/>
      <c r="E161"/>
      <c r="H161"/>
    </row>
    <row r="162" spans="1:8" x14ac:dyDescent="0.25">
      <c r="A162"/>
      <c r="C162"/>
      <c r="E162"/>
      <c r="H162"/>
    </row>
    <row r="163" spans="1:8" x14ac:dyDescent="0.25">
      <c r="A163"/>
      <c r="C163"/>
      <c r="E163"/>
      <c r="H163"/>
    </row>
    <row r="164" spans="1:8" x14ac:dyDescent="0.25">
      <c r="A164"/>
      <c r="C164"/>
      <c r="E164"/>
      <c r="H164"/>
    </row>
    <row r="165" spans="1:8" x14ac:dyDescent="0.25">
      <c r="A165"/>
      <c r="C165"/>
      <c r="E165"/>
      <c r="H165"/>
    </row>
    <row r="166" spans="1:8" x14ac:dyDescent="0.25">
      <c r="A166"/>
      <c r="C166"/>
      <c r="E166"/>
      <c r="H166"/>
    </row>
    <row r="167" spans="1:8" x14ac:dyDescent="0.25">
      <c r="A167"/>
      <c r="C167"/>
      <c r="E167"/>
      <c r="H167"/>
    </row>
    <row r="168" spans="1:8" x14ac:dyDescent="0.25">
      <c r="A168"/>
      <c r="C168"/>
      <c r="E168"/>
      <c r="H168"/>
    </row>
    <row r="169" spans="1:8" x14ac:dyDescent="0.25">
      <c r="A169"/>
      <c r="C169"/>
      <c r="E169"/>
      <c r="H169"/>
    </row>
    <row r="170" spans="1:8" x14ac:dyDescent="0.25">
      <c r="A170"/>
      <c r="C170"/>
      <c r="E170"/>
      <c r="H170"/>
    </row>
    <row r="171" spans="1:8" x14ac:dyDescent="0.25">
      <c r="A171"/>
      <c r="C171"/>
      <c r="E171"/>
      <c r="H171"/>
    </row>
    <row r="172" spans="1:8" x14ac:dyDescent="0.25">
      <c r="A172"/>
      <c r="C172"/>
      <c r="E172"/>
      <c r="H172"/>
    </row>
    <row r="173" spans="1:8" x14ac:dyDescent="0.25">
      <c r="A173"/>
      <c r="C173"/>
      <c r="E173"/>
      <c r="H173"/>
    </row>
    <row r="174" spans="1:8" x14ac:dyDescent="0.25">
      <c r="A174"/>
      <c r="C174"/>
      <c r="E174"/>
      <c r="H174"/>
    </row>
    <row r="175" spans="1:8" x14ac:dyDescent="0.25">
      <c r="A175"/>
      <c r="C175"/>
      <c r="E175"/>
      <c r="H175"/>
    </row>
    <row r="176" spans="1:8" x14ac:dyDescent="0.25">
      <c r="A176"/>
      <c r="C176"/>
      <c r="E176"/>
      <c r="H176"/>
    </row>
    <row r="177" spans="1:8" x14ac:dyDescent="0.25">
      <c r="A177"/>
      <c r="C177"/>
      <c r="E177"/>
      <c r="H177"/>
    </row>
    <row r="178" spans="1:8" x14ac:dyDescent="0.25">
      <c r="A178"/>
      <c r="C178"/>
      <c r="E178"/>
      <c r="H178"/>
    </row>
    <row r="179" spans="1:8" x14ac:dyDescent="0.25">
      <c r="A179"/>
      <c r="C179"/>
      <c r="E179"/>
      <c r="H179"/>
    </row>
    <row r="180" spans="1:8" x14ac:dyDescent="0.25">
      <c r="A180"/>
      <c r="C180"/>
      <c r="E180"/>
      <c r="H180"/>
    </row>
    <row r="181" spans="1:8" x14ac:dyDescent="0.25">
      <c r="A181"/>
      <c r="C181"/>
      <c r="E181"/>
      <c r="H181"/>
    </row>
    <row r="182" spans="1:8" x14ac:dyDescent="0.25">
      <c r="A182"/>
      <c r="C182"/>
      <c r="E182"/>
      <c r="H182"/>
    </row>
    <row r="183" spans="1:8" x14ac:dyDescent="0.25">
      <c r="A183"/>
      <c r="C183"/>
      <c r="E183"/>
      <c r="H183"/>
    </row>
    <row r="184" spans="1:8" x14ac:dyDescent="0.25">
      <c r="A184"/>
      <c r="C184"/>
      <c r="E184"/>
      <c r="H184"/>
    </row>
    <row r="185" spans="1:8" x14ac:dyDescent="0.25">
      <c r="A185"/>
      <c r="C185"/>
      <c r="E185"/>
      <c r="H185"/>
    </row>
    <row r="186" spans="1:8" x14ac:dyDescent="0.25">
      <c r="A186"/>
      <c r="C186"/>
      <c r="E186"/>
      <c r="H186"/>
    </row>
    <row r="187" spans="1:8" x14ac:dyDescent="0.25">
      <c r="A187"/>
      <c r="C187"/>
      <c r="E187"/>
      <c r="H187"/>
    </row>
    <row r="188" spans="1:8" x14ac:dyDescent="0.25">
      <c r="A188"/>
      <c r="C188"/>
      <c r="E188"/>
      <c r="H188"/>
    </row>
    <row r="189" spans="1:8" x14ac:dyDescent="0.25">
      <c r="A189"/>
      <c r="C189"/>
      <c r="E189"/>
      <c r="H189"/>
    </row>
    <row r="190" spans="1:8" x14ac:dyDescent="0.25">
      <c r="A190"/>
      <c r="C190"/>
      <c r="E190"/>
      <c r="H190"/>
    </row>
    <row r="191" spans="1:8" x14ac:dyDescent="0.25">
      <c r="A191"/>
      <c r="C191"/>
      <c r="E191"/>
      <c r="H191"/>
    </row>
    <row r="192" spans="1:8" x14ac:dyDescent="0.25">
      <c r="A192"/>
      <c r="C192"/>
      <c r="E192"/>
      <c r="H192"/>
    </row>
    <row r="193" spans="1:8" x14ac:dyDescent="0.25">
      <c r="A193"/>
      <c r="C193"/>
      <c r="E193"/>
      <c r="H193"/>
    </row>
    <row r="194" spans="1:8" x14ac:dyDescent="0.25">
      <c r="A194"/>
      <c r="C194"/>
      <c r="E194"/>
      <c r="H194"/>
    </row>
    <row r="195" spans="1:8" x14ac:dyDescent="0.25">
      <c r="A195"/>
      <c r="C195"/>
      <c r="E195"/>
      <c r="H195"/>
    </row>
    <row r="196" spans="1:8" x14ac:dyDescent="0.25">
      <c r="A196"/>
      <c r="C196"/>
      <c r="E196"/>
      <c r="H196"/>
    </row>
    <row r="197" spans="1:8" x14ac:dyDescent="0.25">
      <c r="A197"/>
      <c r="C197"/>
      <c r="E197"/>
      <c r="H197"/>
    </row>
    <row r="198" spans="1:8" x14ac:dyDescent="0.25">
      <c r="A198"/>
      <c r="C198"/>
      <c r="E198"/>
      <c r="H198"/>
    </row>
    <row r="199" spans="1:8" x14ac:dyDescent="0.25">
      <c r="A199"/>
      <c r="C199"/>
      <c r="E199"/>
      <c r="H199"/>
    </row>
    <row r="200" spans="1:8" x14ac:dyDescent="0.25">
      <c r="A200"/>
      <c r="C200"/>
      <c r="E200"/>
      <c r="H200"/>
    </row>
    <row r="201" spans="1:8" x14ac:dyDescent="0.25">
      <c r="A201"/>
      <c r="C201"/>
      <c r="E201"/>
      <c r="H201"/>
    </row>
    <row r="202" spans="1:8" x14ac:dyDescent="0.25">
      <c r="A202"/>
      <c r="C202"/>
      <c r="E202"/>
      <c r="H202"/>
    </row>
    <row r="203" spans="1:8" x14ac:dyDescent="0.25">
      <c r="A203"/>
      <c r="C203"/>
      <c r="E203"/>
      <c r="H203"/>
    </row>
    <row r="204" spans="1:8" x14ac:dyDescent="0.25">
      <c r="A204"/>
      <c r="C204"/>
      <c r="E204"/>
      <c r="H204"/>
    </row>
    <row r="205" spans="1:8" x14ac:dyDescent="0.25">
      <c r="A205"/>
      <c r="C205"/>
      <c r="E205"/>
      <c r="H205"/>
    </row>
    <row r="206" spans="1:8" x14ac:dyDescent="0.25">
      <c r="A206"/>
      <c r="C206"/>
      <c r="E206"/>
      <c r="H206"/>
    </row>
    <row r="207" spans="1:8" x14ac:dyDescent="0.25">
      <c r="A207"/>
      <c r="C207"/>
      <c r="E207"/>
      <c r="H207"/>
    </row>
    <row r="208" spans="1:8" x14ac:dyDescent="0.25">
      <c r="A208"/>
      <c r="C208"/>
      <c r="E208"/>
      <c r="H208"/>
    </row>
    <row r="209" spans="1:8" x14ac:dyDescent="0.25">
      <c r="A209"/>
      <c r="C209"/>
      <c r="E209"/>
      <c r="H209"/>
    </row>
    <row r="210" spans="1:8" x14ac:dyDescent="0.25">
      <c r="A210"/>
      <c r="C210"/>
      <c r="E210"/>
      <c r="H210"/>
    </row>
    <row r="211" spans="1:8" x14ac:dyDescent="0.25">
      <c r="A211"/>
      <c r="C211"/>
      <c r="E211"/>
      <c r="H211"/>
    </row>
    <row r="212" spans="1:8" x14ac:dyDescent="0.25">
      <c r="A212"/>
      <c r="C212"/>
      <c r="E212"/>
      <c r="H212"/>
    </row>
    <row r="213" spans="1:8" x14ac:dyDescent="0.25">
      <c r="A213"/>
      <c r="C213"/>
      <c r="E213"/>
      <c r="H213"/>
    </row>
    <row r="214" spans="1:8" x14ac:dyDescent="0.25">
      <c r="A214"/>
      <c r="C214"/>
      <c r="E214"/>
      <c r="H214"/>
    </row>
    <row r="215" spans="1:8" x14ac:dyDescent="0.25">
      <c r="A215"/>
      <c r="C215"/>
      <c r="E215"/>
      <c r="H215"/>
    </row>
    <row r="216" spans="1:8" x14ac:dyDescent="0.25">
      <c r="A216"/>
      <c r="C216"/>
      <c r="E216"/>
      <c r="H216"/>
    </row>
    <row r="217" spans="1:8" x14ac:dyDescent="0.25">
      <c r="A217"/>
      <c r="C217"/>
      <c r="E217"/>
      <c r="H217"/>
    </row>
    <row r="218" spans="1:8" x14ac:dyDescent="0.25">
      <c r="A218"/>
      <c r="C218"/>
      <c r="E218"/>
      <c r="H218"/>
    </row>
    <row r="219" spans="1:8" x14ac:dyDescent="0.25">
      <c r="A219"/>
      <c r="C219"/>
      <c r="E219"/>
      <c r="H219"/>
    </row>
    <row r="220" spans="1:8" x14ac:dyDescent="0.25">
      <c r="A220"/>
      <c r="C220"/>
      <c r="E220"/>
      <c r="H220"/>
    </row>
    <row r="221" spans="1:8" x14ac:dyDescent="0.25">
      <c r="A221"/>
      <c r="C221"/>
      <c r="E221"/>
      <c r="H221"/>
    </row>
    <row r="222" spans="1:8" x14ac:dyDescent="0.25">
      <c r="A222"/>
      <c r="C222"/>
      <c r="E222"/>
      <c r="H222"/>
    </row>
    <row r="223" spans="1:8" x14ac:dyDescent="0.25">
      <c r="A223"/>
      <c r="C223"/>
      <c r="E223"/>
      <c r="H223"/>
    </row>
    <row r="224" spans="1:8" x14ac:dyDescent="0.25">
      <c r="A224"/>
      <c r="C224"/>
      <c r="E224"/>
      <c r="H224"/>
    </row>
    <row r="225" spans="1:8" x14ac:dyDescent="0.25">
      <c r="A225"/>
      <c r="C225"/>
      <c r="E225"/>
      <c r="H225"/>
    </row>
    <row r="226" spans="1:8" x14ac:dyDescent="0.25">
      <c r="A226"/>
      <c r="C226"/>
      <c r="E226"/>
      <c r="H226"/>
    </row>
    <row r="227" spans="1:8" x14ac:dyDescent="0.25">
      <c r="A227"/>
      <c r="C227"/>
      <c r="E227"/>
      <c r="H227"/>
    </row>
    <row r="228" spans="1:8" x14ac:dyDescent="0.25">
      <c r="A228"/>
      <c r="C228"/>
      <c r="E228"/>
      <c r="H228"/>
    </row>
    <row r="229" spans="1:8" x14ac:dyDescent="0.25">
      <c r="A229"/>
      <c r="C229"/>
      <c r="E229"/>
      <c r="H229"/>
    </row>
    <row r="230" spans="1:8" x14ac:dyDescent="0.25">
      <c r="A230"/>
      <c r="C230"/>
      <c r="E230"/>
      <c r="H230"/>
    </row>
    <row r="231" spans="1:8" x14ac:dyDescent="0.25">
      <c r="A231"/>
      <c r="C231"/>
      <c r="E231"/>
      <c r="H231"/>
    </row>
    <row r="232" spans="1:8" x14ac:dyDescent="0.25">
      <c r="A232"/>
      <c r="C232"/>
      <c r="E232"/>
      <c r="H232"/>
    </row>
    <row r="233" spans="1:8" x14ac:dyDescent="0.25">
      <c r="A233"/>
      <c r="C233"/>
      <c r="E233"/>
      <c r="H233"/>
    </row>
    <row r="234" spans="1:8" x14ac:dyDescent="0.25">
      <c r="A234"/>
      <c r="C234"/>
      <c r="E234"/>
      <c r="H234"/>
    </row>
    <row r="235" spans="1:8" x14ac:dyDescent="0.25">
      <c r="A235"/>
      <c r="C235"/>
      <c r="E235"/>
      <c r="H235"/>
    </row>
    <row r="236" spans="1:8" x14ac:dyDescent="0.25">
      <c r="A236"/>
      <c r="C236"/>
      <c r="E236"/>
      <c r="H236"/>
    </row>
    <row r="237" spans="1:8" x14ac:dyDescent="0.25">
      <c r="A237"/>
      <c r="C237"/>
      <c r="E237"/>
      <c r="H237"/>
    </row>
    <row r="238" spans="1:8" x14ac:dyDescent="0.25">
      <c r="A238"/>
      <c r="C238"/>
      <c r="E238"/>
      <c r="H238"/>
    </row>
    <row r="239" spans="1:8" x14ac:dyDescent="0.25">
      <c r="A239"/>
      <c r="C239"/>
      <c r="E239"/>
      <c r="H239"/>
    </row>
    <row r="240" spans="1:8" x14ac:dyDescent="0.25">
      <c r="A240"/>
      <c r="C240"/>
      <c r="E240"/>
      <c r="H240"/>
    </row>
    <row r="241" spans="1:8" x14ac:dyDescent="0.25">
      <c r="A241"/>
      <c r="C241"/>
      <c r="E241"/>
      <c r="H241"/>
    </row>
    <row r="242" spans="1:8" x14ac:dyDescent="0.25">
      <c r="A242"/>
      <c r="C242"/>
      <c r="E242"/>
      <c r="H242"/>
    </row>
    <row r="243" spans="1:8" x14ac:dyDescent="0.25">
      <c r="A243"/>
      <c r="C243"/>
      <c r="E243"/>
      <c r="H243"/>
    </row>
    <row r="244" spans="1:8" x14ac:dyDescent="0.25">
      <c r="A244"/>
      <c r="C244"/>
      <c r="E244"/>
      <c r="H244"/>
    </row>
    <row r="245" spans="1:8" x14ac:dyDescent="0.25">
      <c r="A245"/>
      <c r="C245"/>
      <c r="E245"/>
      <c r="H245"/>
    </row>
    <row r="246" spans="1:8" x14ac:dyDescent="0.25">
      <c r="A246"/>
      <c r="C246"/>
      <c r="E246"/>
      <c r="H246"/>
    </row>
    <row r="247" spans="1:8" x14ac:dyDescent="0.25">
      <c r="A247"/>
      <c r="C247"/>
      <c r="E247"/>
      <c r="H247"/>
    </row>
    <row r="248" spans="1:8" x14ac:dyDescent="0.25">
      <c r="A248"/>
      <c r="C248"/>
      <c r="E248"/>
      <c r="H248"/>
    </row>
    <row r="249" spans="1:8" x14ac:dyDescent="0.25">
      <c r="A249"/>
      <c r="C249"/>
      <c r="E249"/>
      <c r="H249"/>
    </row>
    <row r="250" spans="1:8" x14ac:dyDescent="0.25">
      <c r="A250"/>
      <c r="C250"/>
      <c r="E250"/>
      <c r="H250"/>
    </row>
    <row r="251" spans="1:8" x14ac:dyDescent="0.25">
      <c r="A251"/>
      <c r="C251"/>
      <c r="E251"/>
      <c r="H251"/>
    </row>
    <row r="252" spans="1:8" x14ac:dyDescent="0.25">
      <c r="A252"/>
      <c r="C252"/>
      <c r="E252"/>
      <c r="H252"/>
    </row>
    <row r="253" spans="1:8" x14ac:dyDescent="0.25">
      <c r="A253"/>
      <c r="C253"/>
      <c r="E253"/>
      <c r="H253"/>
    </row>
  </sheetData>
  <mergeCells count="1">
    <mergeCell ref="A1:J1"/>
  </mergeCells>
  <conditionalFormatting sqref="B1:B87">
    <cfRule type="duplicateValues" dxfId="3" priority="20"/>
  </conditionalFormatting>
  <conditionalFormatting sqref="B254:B1048576">
    <cfRule type="duplicateValues" dxfId="2" priority="2"/>
  </conditionalFormatting>
  <pageMargins left="0.7" right="0.7" top="0.75" bottom="0.75" header="0.3" footer="0.3"/>
  <pageSetup paperSize="9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5"/>
  <sheetViews>
    <sheetView tabSelected="1" topLeftCell="A46" workbookViewId="0">
      <selection activeCell="C52" sqref="C52"/>
    </sheetView>
  </sheetViews>
  <sheetFormatPr defaultRowHeight="15" x14ac:dyDescent="0.25"/>
  <cols>
    <col min="1" max="1" width="6.7109375" style="1" bestFit="1" customWidth="1"/>
    <col min="2" max="2" width="31.7109375" customWidth="1"/>
    <col min="3" max="3" width="55" style="2" customWidth="1"/>
    <col min="4" max="4" width="16.42578125" customWidth="1"/>
    <col min="5" max="5" width="12.7109375" style="1" customWidth="1"/>
    <col min="6" max="6" width="9" style="75" bestFit="1" customWidth="1"/>
    <col min="7" max="7" width="10" style="75" bestFit="1" customWidth="1"/>
    <col min="8" max="8" width="8.42578125" style="3" bestFit="1" customWidth="1"/>
    <col min="9" max="9" width="16.28515625" style="48" bestFit="1" customWidth="1"/>
    <col min="10" max="10" width="17" style="20" customWidth="1"/>
  </cols>
  <sheetData>
    <row r="1" spans="1:10" ht="93" customHeight="1" x14ac:dyDescent="0.25">
      <c r="A1" s="87" t="s">
        <v>198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4.15" customHeight="1" x14ac:dyDescent="0.25">
      <c r="A2" s="36" t="s">
        <v>10</v>
      </c>
      <c r="B2" s="36" t="s">
        <v>11</v>
      </c>
      <c r="C2" s="36" t="s">
        <v>12</v>
      </c>
      <c r="D2" s="36" t="s">
        <v>294</v>
      </c>
      <c r="E2" s="36" t="s">
        <v>13</v>
      </c>
      <c r="F2" s="82" t="s">
        <v>14</v>
      </c>
      <c r="G2" s="82" t="s">
        <v>15</v>
      </c>
      <c r="H2" s="37" t="s">
        <v>16</v>
      </c>
      <c r="I2" s="38" t="s">
        <v>4</v>
      </c>
      <c r="J2" s="39" t="s">
        <v>17</v>
      </c>
    </row>
    <row r="3" spans="1:10" ht="15" customHeight="1" x14ac:dyDescent="0.25">
      <c r="A3" s="4">
        <v>1</v>
      </c>
      <c r="B3" s="4" t="s">
        <v>199</v>
      </c>
      <c r="C3" s="40" t="s">
        <v>150</v>
      </c>
      <c r="D3" s="10">
        <v>102827487</v>
      </c>
      <c r="E3" s="4" t="s">
        <v>18</v>
      </c>
      <c r="F3" s="78">
        <v>11</v>
      </c>
      <c r="G3" s="78">
        <v>341</v>
      </c>
      <c r="H3" s="11">
        <v>0.09</v>
      </c>
      <c r="I3" s="70">
        <f>G3*15</f>
        <v>5115</v>
      </c>
      <c r="J3" s="71">
        <v>5575.35</v>
      </c>
    </row>
    <row r="4" spans="1:10" ht="15" customHeight="1" x14ac:dyDescent="0.25">
      <c r="A4" s="4">
        <v>2</v>
      </c>
      <c r="B4" s="4" t="s">
        <v>200</v>
      </c>
      <c r="C4" s="40" t="s">
        <v>152</v>
      </c>
      <c r="D4" s="10">
        <v>201147667</v>
      </c>
      <c r="E4" s="4" t="s">
        <v>18</v>
      </c>
      <c r="F4" s="78">
        <v>10</v>
      </c>
      <c r="G4" s="78">
        <v>310</v>
      </c>
      <c r="H4" s="11">
        <v>0.09</v>
      </c>
      <c r="I4" s="70">
        <f t="shared" ref="I4:I65" si="0">G4*15</f>
        <v>4650</v>
      </c>
      <c r="J4" s="71">
        <v>5068.5</v>
      </c>
    </row>
    <row r="5" spans="1:10" ht="15" customHeight="1" x14ac:dyDescent="0.25">
      <c r="A5" s="4">
        <v>3</v>
      </c>
      <c r="B5" s="4" t="s">
        <v>201</v>
      </c>
      <c r="C5" s="40" t="s">
        <v>20</v>
      </c>
      <c r="D5" s="10">
        <v>112090864</v>
      </c>
      <c r="E5" s="4" t="s">
        <v>18</v>
      </c>
      <c r="F5" s="78">
        <f>G5/31</f>
        <v>18</v>
      </c>
      <c r="G5" s="78">
        <v>558</v>
      </c>
      <c r="H5" s="11">
        <v>0.09</v>
      </c>
      <c r="I5" s="70">
        <f t="shared" si="0"/>
        <v>8370</v>
      </c>
      <c r="J5" s="71">
        <f>I5*1.09</f>
        <v>9123.3000000000011</v>
      </c>
    </row>
    <row r="6" spans="1:10" ht="15" customHeight="1" x14ac:dyDescent="0.25">
      <c r="A6" s="4">
        <v>4</v>
      </c>
      <c r="B6" s="4" t="s">
        <v>202</v>
      </c>
      <c r="C6" s="40" t="s">
        <v>36</v>
      </c>
      <c r="D6" s="10">
        <v>124596702</v>
      </c>
      <c r="E6" s="4" t="s">
        <v>18</v>
      </c>
      <c r="F6" s="78">
        <v>39</v>
      </c>
      <c r="G6" s="78">
        <v>1127</v>
      </c>
      <c r="H6" s="11">
        <v>0.2</v>
      </c>
      <c r="I6" s="70">
        <f t="shared" si="0"/>
        <v>16905</v>
      </c>
      <c r="J6" s="71">
        <v>20286</v>
      </c>
    </row>
    <row r="7" spans="1:10" ht="25.9" customHeight="1" x14ac:dyDescent="0.25">
      <c r="A7" s="4">
        <v>5</v>
      </c>
      <c r="B7" s="4" t="s">
        <v>203</v>
      </c>
      <c r="C7" s="40" t="s">
        <v>54</v>
      </c>
      <c r="D7" s="10">
        <v>6950180058</v>
      </c>
      <c r="E7" s="4" t="s">
        <v>18</v>
      </c>
      <c r="F7" s="78">
        <v>2</v>
      </c>
      <c r="G7" s="78">
        <v>62</v>
      </c>
      <c r="H7" s="11">
        <v>0.09</v>
      </c>
      <c r="I7" s="70">
        <f t="shared" si="0"/>
        <v>930</v>
      </c>
      <c r="J7" s="71">
        <v>1013.7</v>
      </c>
    </row>
    <row r="8" spans="1:10" ht="15" customHeight="1" x14ac:dyDescent="0.25">
      <c r="A8" s="4">
        <v>6</v>
      </c>
      <c r="B8" s="4" t="s">
        <v>204</v>
      </c>
      <c r="C8" s="40" t="s">
        <v>21</v>
      </c>
      <c r="D8" s="10">
        <v>121023551</v>
      </c>
      <c r="E8" s="4" t="s">
        <v>18</v>
      </c>
      <c r="F8" s="78">
        <v>87</v>
      </c>
      <c r="G8" s="78">
        <v>2572</v>
      </c>
      <c r="H8" s="11">
        <v>0.2</v>
      </c>
      <c r="I8" s="70">
        <f t="shared" si="0"/>
        <v>38580</v>
      </c>
      <c r="J8" s="71">
        <v>46296</v>
      </c>
    </row>
    <row r="9" spans="1:10" ht="15" customHeight="1" x14ac:dyDescent="0.25">
      <c r="A9" s="4">
        <v>7</v>
      </c>
      <c r="B9" s="4" t="s">
        <v>205</v>
      </c>
      <c r="C9" s="40" t="s">
        <v>162</v>
      </c>
      <c r="D9" s="10">
        <v>204503086</v>
      </c>
      <c r="E9" s="4" t="s">
        <v>18</v>
      </c>
      <c r="F9" s="78">
        <v>5</v>
      </c>
      <c r="G9" s="78">
        <v>150</v>
      </c>
      <c r="H9" s="11">
        <v>0.09</v>
      </c>
      <c r="I9" s="70">
        <f t="shared" si="0"/>
        <v>2250</v>
      </c>
      <c r="J9" s="71">
        <v>2452.5</v>
      </c>
    </row>
    <row r="10" spans="1:10" ht="15" customHeight="1" x14ac:dyDescent="0.25">
      <c r="A10" s="4">
        <v>8</v>
      </c>
      <c r="B10" s="4" t="s">
        <v>206</v>
      </c>
      <c r="C10" s="40" t="s">
        <v>126</v>
      </c>
      <c r="D10" s="10">
        <v>203652180</v>
      </c>
      <c r="E10" s="4" t="s">
        <v>18</v>
      </c>
      <c r="F10" s="78">
        <v>19</v>
      </c>
      <c r="G10" s="78">
        <v>589</v>
      </c>
      <c r="H10" s="11">
        <v>0.09</v>
      </c>
      <c r="I10" s="70">
        <f t="shared" si="0"/>
        <v>8835</v>
      </c>
      <c r="J10" s="71">
        <v>9630.15</v>
      </c>
    </row>
    <row r="11" spans="1:10" ht="15" customHeight="1" x14ac:dyDescent="0.25">
      <c r="A11" s="4">
        <v>9</v>
      </c>
      <c r="B11" s="4" t="s">
        <v>207</v>
      </c>
      <c r="C11" s="40" t="s">
        <v>50</v>
      </c>
      <c r="D11" s="10">
        <v>203283897</v>
      </c>
      <c r="E11" s="4" t="s">
        <v>18</v>
      </c>
      <c r="F11" s="78">
        <v>63</v>
      </c>
      <c r="G11" s="78">
        <v>1880</v>
      </c>
      <c r="H11" s="11">
        <v>0.09</v>
      </c>
      <c r="I11" s="70">
        <f t="shared" si="0"/>
        <v>28200</v>
      </c>
      <c r="J11" s="71">
        <v>30738</v>
      </c>
    </row>
    <row r="12" spans="1:10" ht="15" customHeight="1" x14ac:dyDescent="0.25">
      <c r="A12" s="4">
        <v>10</v>
      </c>
      <c r="B12" s="4" t="s">
        <v>208</v>
      </c>
      <c r="C12" s="40" t="s">
        <v>19</v>
      </c>
      <c r="D12" s="10">
        <v>176251497</v>
      </c>
      <c r="E12" s="4" t="s">
        <v>18</v>
      </c>
      <c r="F12" s="74">
        <v>261</v>
      </c>
      <c r="G12" s="74">
        <v>7979</v>
      </c>
      <c r="H12" s="11">
        <v>0.09</v>
      </c>
      <c r="I12" s="64">
        <f t="shared" si="0"/>
        <v>119685</v>
      </c>
      <c r="J12" s="63">
        <f>I12*1.09</f>
        <v>130456.65000000001</v>
      </c>
    </row>
    <row r="13" spans="1:10" ht="15" customHeight="1" x14ac:dyDescent="0.25">
      <c r="A13" s="4">
        <v>11</v>
      </c>
      <c r="B13" s="4" t="s">
        <v>209</v>
      </c>
      <c r="C13" s="40" t="s">
        <v>172</v>
      </c>
      <c r="D13" s="10">
        <v>121869957</v>
      </c>
      <c r="E13" s="4" t="s">
        <v>18</v>
      </c>
      <c r="F13" s="83">
        <v>54</v>
      </c>
      <c r="G13" s="55">
        <v>1674</v>
      </c>
      <c r="H13" s="11">
        <v>0.09</v>
      </c>
      <c r="I13" s="70">
        <v>25110</v>
      </c>
      <c r="J13" s="72">
        <v>27369.9</v>
      </c>
    </row>
    <row r="14" spans="1:10" ht="15" customHeight="1" x14ac:dyDescent="0.25">
      <c r="A14" s="4">
        <v>12</v>
      </c>
      <c r="B14" s="4" t="s">
        <v>210</v>
      </c>
      <c r="C14" s="40" t="s">
        <v>22</v>
      </c>
      <c r="D14" s="10">
        <v>205192243</v>
      </c>
      <c r="E14" s="4" t="s">
        <v>18</v>
      </c>
      <c r="F14" s="78">
        <v>6</v>
      </c>
      <c r="G14" s="78">
        <v>174</v>
      </c>
      <c r="H14" s="11">
        <v>0.09</v>
      </c>
      <c r="I14" s="70">
        <f t="shared" si="0"/>
        <v>2610</v>
      </c>
      <c r="J14" s="71">
        <f>I14*1.09</f>
        <v>2844.9</v>
      </c>
    </row>
    <row r="15" spans="1:10" ht="15" customHeight="1" x14ac:dyDescent="0.25">
      <c r="A15" s="4">
        <v>13</v>
      </c>
      <c r="B15" s="4" t="s">
        <v>211</v>
      </c>
      <c r="C15" s="40" t="s">
        <v>164</v>
      </c>
      <c r="D15" s="10" t="s">
        <v>293</v>
      </c>
      <c r="E15" s="4" t="s">
        <v>18</v>
      </c>
      <c r="F15" s="78">
        <v>2</v>
      </c>
      <c r="G15" s="78">
        <v>62</v>
      </c>
      <c r="H15" s="11">
        <v>0</v>
      </c>
      <c r="I15" s="70">
        <f t="shared" si="0"/>
        <v>930</v>
      </c>
      <c r="J15" s="71">
        <v>930</v>
      </c>
    </row>
    <row r="16" spans="1:10" ht="15" customHeight="1" x14ac:dyDescent="0.25">
      <c r="A16" s="4">
        <v>14</v>
      </c>
      <c r="B16" s="4" t="s">
        <v>212</v>
      </c>
      <c r="C16" s="40" t="s">
        <v>186</v>
      </c>
      <c r="D16" s="10">
        <v>147003207</v>
      </c>
      <c r="E16" s="4" t="s">
        <v>18</v>
      </c>
      <c r="F16" s="78">
        <v>8</v>
      </c>
      <c r="G16" s="78">
        <v>248</v>
      </c>
      <c r="H16" s="11">
        <v>0.09</v>
      </c>
      <c r="I16" s="70">
        <f t="shared" si="0"/>
        <v>3720</v>
      </c>
      <c r="J16" s="71">
        <f>I16*1.09</f>
        <v>4054.8</v>
      </c>
    </row>
    <row r="17" spans="1:10" ht="15" customHeight="1" x14ac:dyDescent="0.25">
      <c r="A17" s="4">
        <v>15</v>
      </c>
      <c r="B17" s="4" t="s">
        <v>213</v>
      </c>
      <c r="C17" s="40" t="s">
        <v>35</v>
      </c>
      <c r="D17" s="10">
        <v>203513540</v>
      </c>
      <c r="E17" s="4" t="s">
        <v>18</v>
      </c>
      <c r="F17" s="78">
        <v>313</v>
      </c>
      <c r="G17" s="78">
        <v>9680</v>
      </c>
      <c r="H17" s="11">
        <v>0.09</v>
      </c>
      <c r="I17" s="70">
        <f t="shared" si="0"/>
        <v>145200</v>
      </c>
      <c r="J17" s="71">
        <v>158268</v>
      </c>
    </row>
    <row r="18" spans="1:10" ht="15" customHeight="1" x14ac:dyDescent="0.25">
      <c r="A18" s="4">
        <v>16</v>
      </c>
      <c r="B18" s="4" t="s">
        <v>214</v>
      </c>
      <c r="C18" s="40" t="s">
        <v>160</v>
      </c>
      <c r="D18" s="12">
        <v>8316299990217</v>
      </c>
      <c r="E18" s="4" t="s">
        <v>18</v>
      </c>
      <c r="F18" s="78">
        <v>73</v>
      </c>
      <c r="G18" s="78">
        <v>2223</v>
      </c>
      <c r="H18" s="11">
        <v>0.2</v>
      </c>
      <c r="I18" s="70">
        <f t="shared" si="0"/>
        <v>33345</v>
      </c>
      <c r="J18" s="71">
        <f>I18*1.2</f>
        <v>40014</v>
      </c>
    </row>
    <row r="19" spans="1:10" ht="15" customHeight="1" x14ac:dyDescent="0.25">
      <c r="A19" s="4">
        <v>17</v>
      </c>
      <c r="B19" s="4" t="s">
        <v>215</v>
      </c>
      <c r="C19" s="40" t="s">
        <v>72</v>
      </c>
      <c r="D19" s="10">
        <v>205215020</v>
      </c>
      <c r="E19" s="4" t="s">
        <v>18</v>
      </c>
      <c r="F19" s="78">
        <v>3</v>
      </c>
      <c r="G19" s="78">
        <v>87</v>
      </c>
      <c r="H19" s="11">
        <v>0.09</v>
      </c>
      <c r="I19" s="70">
        <f t="shared" si="0"/>
        <v>1305</v>
      </c>
      <c r="J19" s="71">
        <v>1422.45</v>
      </c>
    </row>
    <row r="20" spans="1:10" ht="15" customHeight="1" x14ac:dyDescent="0.25">
      <c r="A20" s="4">
        <v>18</v>
      </c>
      <c r="B20" s="4" t="s">
        <v>216</v>
      </c>
      <c r="C20" s="40" t="s">
        <v>165</v>
      </c>
      <c r="D20" s="10">
        <v>204272697</v>
      </c>
      <c r="E20" s="4" t="s">
        <v>18</v>
      </c>
      <c r="F20" s="78">
        <v>79</v>
      </c>
      <c r="G20" s="78">
        <v>2379</v>
      </c>
      <c r="H20" s="11">
        <v>0.09</v>
      </c>
      <c r="I20" s="70">
        <f t="shared" si="0"/>
        <v>35685</v>
      </c>
      <c r="J20" s="71">
        <f>I20*1.09</f>
        <v>38896.65</v>
      </c>
    </row>
    <row r="21" spans="1:10" ht="15" customHeight="1" x14ac:dyDescent="0.25">
      <c r="A21" s="4">
        <v>19</v>
      </c>
      <c r="B21" s="4" t="s">
        <v>217</v>
      </c>
      <c r="C21" s="40" t="s">
        <v>165</v>
      </c>
      <c r="D21" s="10">
        <v>204272697</v>
      </c>
      <c r="E21" s="4" t="s">
        <v>18</v>
      </c>
      <c r="F21" s="74">
        <v>384</v>
      </c>
      <c r="G21" s="74">
        <v>11404</v>
      </c>
      <c r="H21" s="11">
        <v>0.09</v>
      </c>
      <c r="I21" s="64">
        <v>171060</v>
      </c>
      <c r="J21" s="63">
        <f>I21*1.09</f>
        <v>186455.40000000002</v>
      </c>
    </row>
    <row r="22" spans="1:10" ht="15" customHeight="1" x14ac:dyDescent="0.25">
      <c r="A22" s="4">
        <v>20</v>
      </c>
      <c r="B22" s="4" t="s">
        <v>218</v>
      </c>
      <c r="C22" s="40" t="s">
        <v>165</v>
      </c>
      <c r="D22" s="10">
        <v>204272697</v>
      </c>
      <c r="E22" s="4" t="s">
        <v>18</v>
      </c>
      <c r="F22" s="78">
        <f>G22/31</f>
        <v>64</v>
      </c>
      <c r="G22" s="78">
        <v>1984</v>
      </c>
      <c r="H22" s="11">
        <v>0.09</v>
      </c>
      <c r="I22" s="70">
        <f t="shared" si="0"/>
        <v>29760</v>
      </c>
      <c r="J22" s="71">
        <f>I22*1.09</f>
        <v>32438.400000000001</v>
      </c>
    </row>
    <row r="23" spans="1:10" ht="15" customHeight="1" x14ac:dyDescent="0.25">
      <c r="A23" s="4">
        <v>21</v>
      </c>
      <c r="B23" s="4" t="s">
        <v>219</v>
      </c>
      <c r="C23" s="40" t="s">
        <v>165</v>
      </c>
      <c r="D23" s="10">
        <v>204272697</v>
      </c>
      <c r="E23" s="4" t="s">
        <v>18</v>
      </c>
      <c r="F23" s="74">
        <v>47</v>
      </c>
      <c r="G23" s="74">
        <v>1447</v>
      </c>
      <c r="H23" s="11">
        <v>0.09</v>
      </c>
      <c r="I23" s="64">
        <v>21705</v>
      </c>
      <c r="J23" s="63">
        <v>23658</v>
      </c>
    </row>
    <row r="24" spans="1:10" ht="15" customHeight="1" x14ac:dyDescent="0.25">
      <c r="A24" s="4">
        <v>22</v>
      </c>
      <c r="B24" s="4" t="s">
        <v>220</v>
      </c>
      <c r="C24" s="41" t="s">
        <v>183</v>
      </c>
      <c r="D24" s="10">
        <v>201719634</v>
      </c>
      <c r="E24" s="4" t="s">
        <v>18</v>
      </c>
      <c r="F24" s="78">
        <v>2</v>
      </c>
      <c r="G24" s="78">
        <v>62</v>
      </c>
      <c r="H24" s="11">
        <v>0.09</v>
      </c>
      <c r="I24" s="70">
        <f t="shared" si="0"/>
        <v>930</v>
      </c>
      <c r="J24" s="71">
        <v>1013.7</v>
      </c>
    </row>
    <row r="25" spans="1:10" ht="15" customHeight="1" x14ac:dyDescent="0.25">
      <c r="A25" s="4">
        <v>23</v>
      </c>
      <c r="B25" s="4" t="s">
        <v>221</v>
      </c>
      <c r="C25" s="40" t="s">
        <v>41</v>
      </c>
      <c r="D25" s="10" t="s">
        <v>293</v>
      </c>
      <c r="E25" s="4" t="s">
        <v>18</v>
      </c>
      <c r="F25" s="78">
        <v>3</v>
      </c>
      <c r="G25" s="78">
        <v>93</v>
      </c>
      <c r="H25" s="11">
        <v>0</v>
      </c>
      <c r="I25" s="70">
        <f t="shared" si="0"/>
        <v>1395</v>
      </c>
      <c r="J25" s="71">
        <v>1395</v>
      </c>
    </row>
    <row r="26" spans="1:10" ht="15" customHeight="1" x14ac:dyDescent="0.25">
      <c r="A26" s="4">
        <v>24</v>
      </c>
      <c r="B26" s="4" t="s">
        <v>222</v>
      </c>
      <c r="C26" s="40" t="s">
        <v>34</v>
      </c>
      <c r="D26" s="18">
        <v>206877990</v>
      </c>
      <c r="E26" s="4" t="s">
        <v>18</v>
      </c>
      <c r="F26" s="78">
        <v>8</v>
      </c>
      <c r="G26" s="78">
        <v>212</v>
      </c>
      <c r="H26" s="11">
        <v>0.09</v>
      </c>
      <c r="I26" s="70">
        <f t="shared" si="0"/>
        <v>3180</v>
      </c>
      <c r="J26" s="71">
        <v>3466.2</v>
      </c>
    </row>
    <row r="27" spans="1:10" ht="15" customHeight="1" x14ac:dyDescent="0.25">
      <c r="A27" s="4">
        <v>25</v>
      </c>
      <c r="B27" s="4" t="s">
        <v>223</v>
      </c>
      <c r="C27" s="40" t="s">
        <v>191</v>
      </c>
      <c r="D27" s="10">
        <v>103549539</v>
      </c>
      <c r="E27" s="4" t="s">
        <v>18</v>
      </c>
      <c r="F27" s="74">
        <v>9</v>
      </c>
      <c r="G27" s="74">
        <v>247</v>
      </c>
      <c r="H27" s="11">
        <v>0.09</v>
      </c>
      <c r="I27" s="64">
        <f t="shared" si="0"/>
        <v>3705</v>
      </c>
      <c r="J27" s="63">
        <v>4038.45</v>
      </c>
    </row>
    <row r="28" spans="1:10" ht="15" customHeight="1" x14ac:dyDescent="0.25">
      <c r="A28" s="4">
        <v>26</v>
      </c>
      <c r="B28" s="4" t="s">
        <v>224</v>
      </c>
      <c r="C28" s="40" t="s">
        <v>161</v>
      </c>
      <c r="D28" s="10">
        <v>202602609</v>
      </c>
      <c r="E28" s="4" t="s">
        <v>18</v>
      </c>
      <c r="F28" s="78">
        <f>G28/31</f>
        <v>27</v>
      </c>
      <c r="G28" s="78">
        <v>837</v>
      </c>
      <c r="H28" s="11">
        <v>0.09</v>
      </c>
      <c r="I28" s="70">
        <f t="shared" si="0"/>
        <v>12555</v>
      </c>
      <c r="J28" s="71">
        <v>13684.95</v>
      </c>
    </row>
    <row r="29" spans="1:10" ht="15" customHeight="1" x14ac:dyDescent="0.25">
      <c r="A29" s="4">
        <v>27</v>
      </c>
      <c r="B29" s="4" t="s">
        <v>225</v>
      </c>
      <c r="C29" s="40" t="s">
        <v>28</v>
      </c>
      <c r="D29" s="10">
        <v>471504</v>
      </c>
      <c r="E29" s="4" t="s">
        <v>18</v>
      </c>
      <c r="F29" s="78">
        <v>122</v>
      </c>
      <c r="G29" s="78">
        <v>2628</v>
      </c>
      <c r="H29" s="11">
        <v>0.2</v>
      </c>
      <c r="I29" s="64">
        <v>39420</v>
      </c>
      <c r="J29" s="63">
        <v>47304</v>
      </c>
    </row>
    <row r="30" spans="1:10" ht="15" customHeight="1" x14ac:dyDescent="0.25">
      <c r="A30" s="4">
        <v>28</v>
      </c>
      <c r="B30" s="4" t="s">
        <v>226</v>
      </c>
      <c r="C30" s="40" t="s">
        <v>159</v>
      </c>
      <c r="D30" s="10">
        <v>204765850</v>
      </c>
      <c r="E30" s="4" t="s">
        <v>18</v>
      </c>
      <c r="F30" s="78">
        <v>38</v>
      </c>
      <c r="G30" s="78">
        <v>1173</v>
      </c>
      <c r="H30" s="11">
        <v>0.09</v>
      </c>
      <c r="I30" s="70">
        <f t="shared" si="0"/>
        <v>17595</v>
      </c>
      <c r="J30" s="71">
        <f t="shared" ref="J30:J36" si="1">I30*1.09</f>
        <v>19178.550000000003</v>
      </c>
    </row>
    <row r="31" spans="1:10" ht="15" customHeight="1" x14ac:dyDescent="0.25">
      <c r="A31" s="4">
        <v>29</v>
      </c>
      <c r="B31" s="4" t="s">
        <v>227</v>
      </c>
      <c r="C31" s="40" t="s">
        <v>137</v>
      </c>
      <c r="D31" s="10">
        <v>101564407</v>
      </c>
      <c r="E31" s="4" t="s">
        <v>18</v>
      </c>
      <c r="F31" s="78">
        <v>9</v>
      </c>
      <c r="G31" s="78">
        <v>279</v>
      </c>
      <c r="H31" s="11">
        <v>0.09</v>
      </c>
      <c r="I31" s="70">
        <f t="shared" si="0"/>
        <v>4185</v>
      </c>
      <c r="J31" s="71">
        <f t="shared" si="1"/>
        <v>4561.6500000000005</v>
      </c>
    </row>
    <row r="32" spans="1:10" ht="15" customHeight="1" x14ac:dyDescent="0.25">
      <c r="A32" s="4">
        <v>30</v>
      </c>
      <c r="B32" s="4" t="s">
        <v>228</v>
      </c>
      <c r="C32" s="40" t="s">
        <v>178</v>
      </c>
      <c r="D32" s="10">
        <v>130822878</v>
      </c>
      <c r="E32" s="4" t="s">
        <v>18</v>
      </c>
      <c r="F32" s="74">
        <v>198</v>
      </c>
      <c r="G32" s="74">
        <v>6096</v>
      </c>
      <c r="H32" s="11">
        <v>0.09</v>
      </c>
      <c r="I32" s="70">
        <f t="shared" si="0"/>
        <v>91440</v>
      </c>
      <c r="J32" s="71">
        <f t="shared" si="1"/>
        <v>99669.6</v>
      </c>
    </row>
    <row r="33" spans="1:10" ht="15" customHeight="1" x14ac:dyDescent="0.25">
      <c r="A33" s="4">
        <v>31</v>
      </c>
      <c r="B33" s="4" t="s">
        <v>229</v>
      </c>
      <c r="C33" s="40" t="s">
        <v>168</v>
      </c>
      <c r="D33" s="10">
        <v>131127139</v>
      </c>
      <c r="E33" s="4" t="s">
        <v>18</v>
      </c>
      <c r="F33" s="78">
        <v>15</v>
      </c>
      <c r="G33" s="78">
        <v>440</v>
      </c>
      <c r="H33" s="11">
        <v>0.09</v>
      </c>
      <c r="I33" s="70">
        <f t="shared" si="0"/>
        <v>6600</v>
      </c>
      <c r="J33" s="71">
        <f t="shared" si="1"/>
        <v>7194.0000000000009</v>
      </c>
    </row>
    <row r="34" spans="1:10" ht="15" customHeight="1" x14ac:dyDescent="0.25">
      <c r="A34" s="4">
        <v>32</v>
      </c>
      <c r="B34" s="4" t="s">
        <v>230</v>
      </c>
      <c r="C34" s="40" t="s">
        <v>52</v>
      </c>
      <c r="D34" s="10">
        <v>203974434</v>
      </c>
      <c r="E34" s="4" t="s">
        <v>18</v>
      </c>
      <c r="F34" s="78">
        <v>311</v>
      </c>
      <c r="G34" s="78">
        <v>9513</v>
      </c>
      <c r="H34" s="11">
        <v>0.09</v>
      </c>
      <c r="I34" s="64">
        <f t="shared" si="0"/>
        <v>142695</v>
      </c>
      <c r="J34" s="63">
        <f t="shared" si="1"/>
        <v>155537.55000000002</v>
      </c>
    </row>
    <row r="35" spans="1:10" ht="15" customHeight="1" x14ac:dyDescent="0.25">
      <c r="A35" s="4">
        <v>33</v>
      </c>
      <c r="B35" s="4" t="s">
        <v>231</v>
      </c>
      <c r="C35" s="40" t="s">
        <v>171</v>
      </c>
      <c r="D35" s="10">
        <v>206413709</v>
      </c>
      <c r="E35" s="4" t="s">
        <v>18</v>
      </c>
      <c r="F35" s="74">
        <v>8</v>
      </c>
      <c r="G35" s="74">
        <v>234</v>
      </c>
      <c r="H35" s="11">
        <v>0.09</v>
      </c>
      <c r="I35" s="70">
        <f t="shared" si="0"/>
        <v>3510</v>
      </c>
      <c r="J35" s="71">
        <f t="shared" si="1"/>
        <v>3825.9</v>
      </c>
    </row>
    <row r="36" spans="1:10" ht="15" customHeight="1" x14ac:dyDescent="0.25">
      <c r="A36" s="4">
        <v>34</v>
      </c>
      <c r="B36" s="4" t="s">
        <v>232</v>
      </c>
      <c r="C36" s="40" t="s">
        <v>175</v>
      </c>
      <c r="D36" s="10">
        <v>102869753</v>
      </c>
      <c r="E36" s="4" t="s">
        <v>18</v>
      </c>
      <c r="F36" s="74">
        <v>82</v>
      </c>
      <c r="G36" s="74">
        <v>2418</v>
      </c>
      <c r="H36" s="11">
        <v>0.09</v>
      </c>
      <c r="I36" s="70">
        <f t="shared" si="0"/>
        <v>36270</v>
      </c>
      <c r="J36" s="71">
        <f t="shared" si="1"/>
        <v>39534.300000000003</v>
      </c>
    </row>
    <row r="37" spans="1:10" ht="15" customHeight="1" x14ac:dyDescent="0.25">
      <c r="A37" s="4">
        <v>35</v>
      </c>
      <c r="B37" s="4" t="s">
        <v>233</v>
      </c>
      <c r="C37" s="40" t="s">
        <v>25</v>
      </c>
      <c r="D37" s="10">
        <v>200714221</v>
      </c>
      <c r="E37" s="4" t="s">
        <v>18</v>
      </c>
      <c r="F37" s="74">
        <v>19</v>
      </c>
      <c r="G37" s="74">
        <v>578</v>
      </c>
      <c r="H37" s="11">
        <v>0.09</v>
      </c>
      <c r="I37" s="70">
        <f t="shared" si="0"/>
        <v>8670</v>
      </c>
      <c r="J37" s="71">
        <f>I37*1.09</f>
        <v>9450.3000000000011</v>
      </c>
    </row>
    <row r="38" spans="1:10" ht="15" customHeight="1" x14ac:dyDescent="0.25">
      <c r="A38" s="4">
        <v>36</v>
      </c>
      <c r="B38" s="4" t="s">
        <v>234</v>
      </c>
      <c r="C38" s="40" t="s">
        <v>23</v>
      </c>
      <c r="D38" s="10">
        <v>102920991</v>
      </c>
      <c r="E38" s="4" t="s">
        <v>18</v>
      </c>
      <c r="F38" s="78">
        <v>1</v>
      </c>
      <c r="G38" s="78">
        <v>31</v>
      </c>
      <c r="H38" s="11">
        <v>0.09</v>
      </c>
      <c r="I38" s="70">
        <f t="shared" si="0"/>
        <v>465</v>
      </c>
      <c r="J38" s="71">
        <f>I38*1.09</f>
        <v>506.85</v>
      </c>
    </row>
    <row r="39" spans="1:10" ht="15" customHeight="1" x14ac:dyDescent="0.25">
      <c r="A39" s="4">
        <v>37</v>
      </c>
      <c r="B39" s="4" t="s">
        <v>235</v>
      </c>
      <c r="C39" s="40" t="s">
        <v>181</v>
      </c>
      <c r="D39" s="10">
        <v>202277254</v>
      </c>
      <c r="E39" s="4" t="s">
        <v>18</v>
      </c>
      <c r="F39" s="78">
        <v>15</v>
      </c>
      <c r="G39" s="78">
        <v>465</v>
      </c>
      <c r="H39" s="11">
        <v>0.09</v>
      </c>
      <c r="I39" s="70">
        <f t="shared" si="0"/>
        <v>6975</v>
      </c>
      <c r="J39" s="71">
        <f>I39*1.09</f>
        <v>7602.7500000000009</v>
      </c>
    </row>
    <row r="40" spans="1:10" ht="15" customHeight="1" x14ac:dyDescent="0.25">
      <c r="A40" s="4">
        <v>38</v>
      </c>
      <c r="B40" s="4" t="s">
        <v>236</v>
      </c>
      <c r="C40" s="40" t="s">
        <v>179</v>
      </c>
      <c r="D40" s="10">
        <v>20974961</v>
      </c>
      <c r="E40" s="4" t="s">
        <v>18</v>
      </c>
      <c r="F40" s="74">
        <v>47</v>
      </c>
      <c r="G40" s="74">
        <v>1387</v>
      </c>
      <c r="H40" s="11">
        <v>0.09</v>
      </c>
      <c r="I40" s="70">
        <f t="shared" si="0"/>
        <v>20805</v>
      </c>
      <c r="J40" s="71">
        <f>I40*1.09</f>
        <v>22677.45</v>
      </c>
    </row>
    <row r="41" spans="1:10" ht="15" customHeight="1" x14ac:dyDescent="0.25">
      <c r="A41" s="4">
        <v>39</v>
      </c>
      <c r="B41" s="4" t="s">
        <v>237</v>
      </c>
      <c r="C41" s="40" t="s">
        <v>169</v>
      </c>
      <c r="D41" s="10">
        <v>204056429</v>
      </c>
      <c r="E41" s="4" t="s">
        <v>18</v>
      </c>
      <c r="F41" s="78">
        <v>4</v>
      </c>
      <c r="G41" s="78">
        <v>124</v>
      </c>
      <c r="H41" s="11">
        <v>0.09</v>
      </c>
      <c r="I41" s="64">
        <f t="shared" si="0"/>
        <v>1860</v>
      </c>
      <c r="J41" s="63">
        <v>2027</v>
      </c>
    </row>
    <row r="42" spans="1:10" ht="15" customHeight="1" x14ac:dyDescent="0.25">
      <c r="A42" s="4">
        <v>40</v>
      </c>
      <c r="B42" s="4" t="s">
        <v>238</v>
      </c>
      <c r="C42" s="40" t="s">
        <v>27</v>
      </c>
      <c r="D42" s="5">
        <v>124539847</v>
      </c>
      <c r="E42" s="4" t="s">
        <v>18</v>
      </c>
      <c r="F42" s="74">
        <v>18</v>
      </c>
      <c r="G42" s="78">
        <v>521</v>
      </c>
      <c r="H42" s="11">
        <v>0.09</v>
      </c>
      <c r="I42" s="70">
        <f t="shared" si="0"/>
        <v>7815</v>
      </c>
      <c r="J42" s="71">
        <f>I42*1.09</f>
        <v>8518.35</v>
      </c>
    </row>
    <row r="43" spans="1:10" ht="15" customHeight="1" x14ac:dyDescent="0.25">
      <c r="A43" s="4">
        <v>41</v>
      </c>
      <c r="B43" s="42" t="s">
        <v>239</v>
      </c>
      <c r="C43" s="43" t="s">
        <v>197</v>
      </c>
      <c r="D43" s="5">
        <v>203216286</v>
      </c>
      <c r="E43" s="4" t="s">
        <v>18</v>
      </c>
      <c r="F43" s="78">
        <v>3</v>
      </c>
      <c r="G43" s="78">
        <v>93</v>
      </c>
      <c r="H43" s="11">
        <v>0</v>
      </c>
      <c r="I43" s="70">
        <f t="shared" si="0"/>
        <v>1395</v>
      </c>
      <c r="J43" s="71">
        <f>I43</f>
        <v>1395</v>
      </c>
    </row>
    <row r="44" spans="1:10" ht="15" customHeight="1" x14ac:dyDescent="0.25">
      <c r="A44" s="4">
        <v>42</v>
      </c>
      <c r="B44" s="42" t="s">
        <v>240</v>
      </c>
      <c r="C44" s="5" t="s">
        <v>158</v>
      </c>
      <c r="D44" s="5">
        <v>130488972</v>
      </c>
      <c r="E44" s="4" t="s">
        <v>18</v>
      </c>
      <c r="F44" s="78">
        <v>1</v>
      </c>
      <c r="G44" s="78">
        <v>31</v>
      </c>
      <c r="H44" s="11">
        <v>0</v>
      </c>
      <c r="I44" s="70">
        <f t="shared" si="0"/>
        <v>465</v>
      </c>
      <c r="J44" s="71">
        <f>I44</f>
        <v>465</v>
      </c>
    </row>
    <row r="45" spans="1:10" ht="15" customHeight="1" x14ac:dyDescent="0.25">
      <c r="A45" s="4">
        <v>43</v>
      </c>
      <c r="B45" s="42" t="s">
        <v>241</v>
      </c>
      <c r="C45" s="5" t="s">
        <v>242</v>
      </c>
      <c r="D45" s="5">
        <v>530493</v>
      </c>
      <c r="E45" s="4" t="s">
        <v>18</v>
      </c>
      <c r="F45" s="78">
        <v>8</v>
      </c>
      <c r="G45" s="78">
        <v>242</v>
      </c>
      <c r="H45" s="11">
        <v>0.2</v>
      </c>
      <c r="I45" s="70">
        <f t="shared" si="0"/>
        <v>3630</v>
      </c>
      <c r="J45" s="71">
        <f>I45*1.2</f>
        <v>4356</v>
      </c>
    </row>
    <row r="46" spans="1:10" ht="15" customHeight="1" x14ac:dyDescent="0.25">
      <c r="A46" s="4">
        <v>44</v>
      </c>
      <c r="B46" s="42" t="s">
        <v>243</v>
      </c>
      <c r="C46" s="43" t="s">
        <v>193</v>
      </c>
      <c r="D46" s="5">
        <v>203551217</v>
      </c>
      <c r="E46" s="4" t="s">
        <v>18</v>
      </c>
      <c r="F46" s="78">
        <v>1</v>
      </c>
      <c r="G46" s="78">
        <v>31</v>
      </c>
      <c r="H46" s="11">
        <v>0.09</v>
      </c>
      <c r="I46" s="70">
        <f t="shared" si="0"/>
        <v>465</v>
      </c>
      <c r="J46" s="71">
        <v>506.85</v>
      </c>
    </row>
    <row r="47" spans="1:10" ht="15" customHeight="1" x14ac:dyDescent="0.25">
      <c r="A47" s="4">
        <v>45</v>
      </c>
      <c r="B47" s="42" t="s">
        <v>244</v>
      </c>
      <c r="C47" s="5" t="s">
        <v>180</v>
      </c>
      <c r="D47" s="5">
        <v>175158218</v>
      </c>
      <c r="E47" s="4" t="s">
        <v>18</v>
      </c>
      <c r="F47" s="78">
        <v>12</v>
      </c>
      <c r="G47" s="78">
        <v>351</v>
      </c>
      <c r="H47" s="11">
        <v>0.09</v>
      </c>
      <c r="I47" s="70">
        <f t="shared" si="0"/>
        <v>5265</v>
      </c>
      <c r="J47" s="71">
        <v>5738.85</v>
      </c>
    </row>
    <row r="48" spans="1:10" ht="15" customHeight="1" x14ac:dyDescent="0.25">
      <c r="A48" s="4">
        <v>46</v>
      </c>
      <c r="B48" s="42" t="s">
        <v>245</v>
      </c>
      <c r="C48" s="5" t="s">
        <v>24</v>
      </c>
      <c r="D48" s="5">
        <v>201591095</v>
      </c>
      <c r="E48" s="4" t="s">
        <v>18</v>
      </c>
      <c r="F48" s="78">
        <v>31</v>
      </c>
      <c r="G48" s="78">
        <v>872</v>
      </c>
      <c r="H48" s="11">
        <v>0.09</v>
      </c>
      <c r="I48" s="70">
        <f t="shared" si="0"/>
        <v>13080</v>
      </c>
      <c r="J48" s="71">
        <v>14257.2</v>
      </c>
    </row>
    <row r="49" spans="1:10" ht="15" customHeight="1" x14ac:dyDescent="0.25">
      <c r="A49" s="4">
        <v>47</v>
      </c>
      <c r="B49" s="42" t="s">
        <v>246</v>
      </c>
      <c r="C49" s="5" t="s">
        <v>187</v>
      </c>
      <c r="D49" s="5">
        <v>206852275</v>
      </c>
      <c r="E49" s="4" t="s">
        <v>18</v>
      </c>
      <c r="F49" s="78">
        <v>2</v>
      </c>
      <c r="G49" s="78">
        <v>62</v>
      </c>
      <c r="H49" s="11">
        <v>0.09</v>
      </c>
      <c r="I49" s="70">
        <f t="shared" si="0"/>
        <v>930</v>
      </c>
      <c r="J49" s="71">
        <v>1013.7</v>
      </c>
    </row>
    <row r="50" spans="1:10" ht="15" customHeight="1" x14ac:dyDescent="0.25">
      <c r="A50" s="4">
        <v>48</v>
      </c>
      <c r="B50" s="42" t="s">
        <v>247</v>
      </c>
      <c r="C50" s="5" t="s">
        <v>44</v>
      </c>
      <c r="D50" s="5">
        <v>202386257</v>
      </c>
      <c r="E50" s="4" t="s">
        <v>18</v>
      </c>
      <c r="F50" s="74">
        <v>1</v>
      </c>
      <c r="G50" s="74">
        <v>31</v>
      </c>
      <c r="H50" s="11">
        <v>0.09</v>
      </c>
      <c r="I50" s="64">
        <f t="shared" si="0"/>
        <v>465</v>
      </c>
      <c r="J50" s="63">
        <v>506.85</v>
      </c>
    </row>
    <row r="51" spans="1:10" ht="15" customHeight="1" x14ac:dyDescent="0.25">
      <c r="A51" s="4">
        <v>49</v>
      </c>
      <c r="B51" s="42" t="s">
        <v>248</v>
      </c>
      <c r="C51" s="5" t="s">
        <v>91</v>
      </c>
      <c r="D51" s="5">
        <v>202086352</v>
      </c>
      <c r="E51" s="4" t="s">
        <v>18</v>
      </c>
      <c r="F51" s="78">
        <v>3</v>
      </c>
      <c r="G51" s="78">
        <v>93</v>
      </c>
      <c r="H51" s="11">
        <v>0.09</v>
      </c>
      <c r="I51" s="70">
        <f t="shared" si="0"/>
        <v>1395</v>
      </c>
      <c r="J51" s="71">
        <f>1520.55</f>
        <v>1520.55</v>
      </c>
    </row>
    <row r="52" spans="1:10" ht="15" customHeight="1" x14ac:dyDescent="0.25">
      <c r="A52" s="4">
        <v>50</v>
      </c>
      <c r="B52" s="42" t="s">
        <v>249</v>
      </c>
      <c r="C52" s="5" t="s">
        <v>174</v>
      </c>
      <c r="D52" s="5">
        <v>106527900</v>
      </c>
      <c r="E52" s="4" t="s">
        <v>18</v>
      </c>
      <c r="F52" s="74">
        <v>176</v>
      </c>
      <c r="G52" s="74">
        <v>5295</v>
      </c>
      <c r="H52" s="11">
        <v>0.09</v>
      </c>
      <c r="I52" s="64">
        <f t="shared" si="0"/>
        <v>79425</v>
      </c>
      <c r="J52" s="63">
        <v>86573</v>
      </c>
    </row>
    <row r="53" spans="1:10" ht="15" customHeight="1" x14ac:dyDescent="0.25">
      <c r="A53" s="4">
        <v>51</v>
      </c>
      <c r="B53" s="42" t="s">
        <v>250</v>
      </c>
      <c r="C53" s="5" t="s">
        <v>174</v>
      </c>
      <c r="D53" s="5">
        <v>106527900</v>
      </c>
      <c r="E53" s="4" t="s">
        <v>18</v>
      </c>
      <c r="F53" s="74">
        <v>54</v>
      </c>
      <c r="G53" s="78">
        <v>1600</v>
      </c>
      <c r="H53" s="11">
        <v>0.09</v>
      </c>
      <c r="I53" s="70">
        <f t="shared" si="0"/>
        <v>24000</v>
      </c>
      <c r="J53" s="71">
        <v>26160</v>
      </c>
    </row>
    <row r="54" spans="1:10" ht="15" customHeight="1" x14ac:dyDescent="0.25">
      <c r="A54" s="4">
        <v>52</v>
      </c>
      <c r="B54" s="42" t="s">
        <v>251</v>
      </c>
      <c r="C54" s="5" t="s">
        <v>174</v>
      </c>
      <c r="D54" s="5">
        <v>106527900</v>
      </c>
      <c r="E54" s="4" t="s">
        <v>18</v>
      </c>
      <c r="F54" s="74">
        <v>33</v>
      </c>
      <c r="G54" s="74">
        <v>1014</v>
      </c>
      <c r="H54" s="11">
        <v>0.09</v>
      </c>
      <c r="I54" s="70">
        <f t="shared" si="0"/>
        <v>15210</v>
      </c>
      <c r="J54" s="71">
        <v>16578.900000000001</v>
      </c>
    </row>
    <row r="55" spans="1:10" ht="15" customHeight="1" x14ac:dyDescent="0.25">
      <c r="A55" s="4">
        <v>53</v>
      </c>
      <c r="B55" s="42" t="s">
        <v>252</v>
      </c>
      <c r="C55" s="5" t="s">
        <v>174</v>
      </c>
      <c r="D55" s="5">
        <v>106527900</v>
      </c>
      <c r="E55" s="4" t="s">
        <v>18</v>
      </c>
      <c r="F55" s="74">
        <f>G55/31</f>
        <v>19</v>
      </c>
      <c r="G55" s="74">
        <v>589</v>
      </c>
      <c r="H55" s="11">
        <v>0.09</v>
      </c>
      <c r="I55" s="64">
        <f t="shared" si="0"/>
        <v>8835</v>
      </c>
      <c r="J55" s="63">
        <v>9630</v>
      </c>
    </row>
    <row r="56" spans="1:10" ht="15" customHeight="1" x14ac:dyDescent="0.25">
      <c r="A56" s="4">
        <v>54</v>
      </c>
      <c r="B56" s="42" t="s">
        <v>253</v>
      </c>
      <c r="C56" s="43" t="s">
        <v>194</v>
      </c>
      <c r="D56" s="5">
        <v>103935918</v>
      </c>
      <c r="E56" s="4" t="s">
        <v>18</v>
      </c>
      <c r="F56" s="78">
        <v>14</v>
      </c>
      <c r="G56" s="78">
        <v>427</v>
      </c>
      <c r="H56" s="11">
        <v>0.09</v>
      </c>
      <c r="I56" s="70">
        <f t="shared" si="0"/>
        <v>6405</v>
      </c>
      <c r="J56" s="71">
        <v>6981.45</v>
      </c>
    </row>
    <row r="57" spans="1:10" ht="15" customHeight="1" x14ac:dyDescent="0.25">
      <c r="A57" s="4">
        <v>55</v>
      </c>
      <c r="B57" s="56" t="s">
        <v>254</v>
      </c>
      <c r="C57" s="17" t="s">
        <v>185</v>
      </c>
      <c r="D57" s="5">
        <v>176094665</v>
      </c>
      <c r="E57" s="4" t="s">
        <v>18</v>
      </c>
      <c r="F57" s="78">
        <v>35</v>
      </c>
      <c r="G57" s="78">
        <v>1065</v>
      </c>
      <c r="H57" s="11">
        <v>0.2</v>
      </c>
      <c r="I57" s="70">
        <f t="shared" si="0"/>
        <v>15975</v>
      </c>
      <c r="J57" s="71">
        <v>19170</v>
      </c>
    </row>
    <row r="58" spans="1:10" ht="15" customHeight="1" x14ac:dyDescent="0.25">
      <c r="A58" s="4">
        <v>56</v>
      </c>
      <c r="B58" s="42" t="s">
        <v>255</v>
      </c>
      <c r="C58" s="5" t="s">
        <v>256</v>
      </c>
      <c r="D58" s="5">
        <v>811050101</v>
      </c>
      <c r="E58" s="4" t="s">
        <v>18</v>
      </c>
      <c r="F58" s="74">
        <v>33</v>
      </c>
      <c r="G58" s="78">
        <v>974</v>
      </c>
      <c r="H58" s="11">
        <v>0.09</v>
      </c>
      <c r="I58" s="70">
        <f t="shared" si="0"/>
        <v>14610</v>
      </c>
      <c r="J58" s="71">
        <v>15924.9</v>
      </c>
    </row>
    <row r="59" spans="1:10" ht="15" customHeight="1" x14ac:dyDescent="0.25">
      <c r="A59" s="4">
        <v>57</v>
      </c>
      <c r="B59" s="42" t="s">
        <v>257</v>
      </c>
      <c r="C59" s="5" t="s">
        <v>163</v>
      </c>
      <c r="D59" s="5">
        <v>204094636</v>
      </c>
      <c r="E59" s="4" t="s">
        <v>18</v>
      </c>
      <c r="F59" s="78">
        <v>23</v>
      </c>
      <c r="G59" s="78">
        <v>713</v>
      </c>
      <c r="H59" s="11">
        <v>0.09</v>
      </c>
      <c r="I59" s="70">
        <f t="shared" si="0"/>
        <v>10695</v>
      </c>
      <c r="J59" s="71">
        <f>I59*1.09</f>
        <v>11657.550000000001</v>
      </c>
    </row>
    <row r="60" spans="1:10" ht="15" customHeight="1" x14ac:dyDescent="0.25">
      <c r="A60" s="4">
        <v>58</v>
      </c>
      <c r="B60" s="42" t="s">
        <v>258</v>
      </c>
      <c r="C60" s="5" t="s">
        <v>26</v>
      </c>
      <c r="D60" s="5">
        <v>200286984</v>
      </c>
      <c r="E60" s="4" t="s">
        <v>18</v>
      </c>
      <c r="F60" s="78">
        <f>G60/31</f>
        <v>6</v>
      </c>
      <c r="G60" s="78">
        <v>186</v>
      </c>
      <c r="H60" s="11">
        <v>0.09</v>
      </c>
      <c r="I60" s="70">
        <f t="shared" si="0"/>
        <v>2790</v>
      </c>
      <c r="J60" s="71">
        <v>3041.1</v>
      </c>
    </row>
    <row r="61" spans="1:10" ht="15" customHeight="1" x14ac:dyDescent="0.25">
      <c r="A61" s="4">
        <v>59</v>
      </c>
      <c r="B61" s="42" t="s">
        <v>259</v>
      </c>
      <c r="C61" s="5" t="s">
        <v>166</v>
      </c>
      <c r="D61" s="5">
        <v>147132821</v>
      </c>
      <c r="E61" s="4" t="s">
        <v>18</v>
      </c>
      <c r="F61" s="78">
        <v>36</v>
      </c>
      <c r="G61" s="78">
        <v>1050</v>
      </c>
      <c r="H61" s="11">
        <v>0.09</v>
      </c>
      <c r="I61" s="70">
        <f t="shared" si="0"/>
        <v>15750</v>
      </c>
      <c r="J61" s="71">
        <f>I61*1.09</f>
        <v>17167.5</v>
      </c>
    </row>
    <row r="62" spans="1:10" ht="15" customHeight="1" x14ac:dyDescent="0.25">
      <c r="A62" s="4">
        <v>60</v>
      </c>
      <c r="B62" s="42" t="s">
        <v>260</v>
      </c>
      <c r="C62" s="5" t="s">
        <v>124</v>
      </c>
      <c r="D62" s="5">
        <v>203991615</v>
      </c>
      <c r="E62" s="4" t="s">
        <v>18</v>
      </c>
      <c r="F62" s="74">
        <f>G62/31</f>
        <v>5</v>
      </c>
      <c r="G62" s="74">
        <v>155</v>
      </c>
      <c r="H62" s="11">
        <v>0.09</v>
      </c>
      <c r="I62" s="70">
        <f t="shared" si="0"/>
        <v>2325</v>
      </c>
      <c r="J62" s="71">
        <v>2534.25</v>
      </c>
    </row>
    <row r="63" spans="1:10" ht="15" customHeight="1" x14ac:dyDescent="0.25">
      <c r="A63" s="4">
        <v>61</v>
      </c>
      <c r="B63" s="42" t="s">
        <v>261</v>
      </c>
      <c r="C63" s="5" t="s">
        <v>262</v>
      </c>
      <c r="D63" s="5">
        <v>206328828</v>
      </c>
      <c r="E63" s="4" t="s">
        <v>18</v>
      </c>
      <c r="F63" s="74">
        <v>61</v>
      </c>
      <c r="G63" s="74">
        <v>1745</v>
      </c>
      <c r="H63" s="11">
        <v>0.09</v>
      </c>
      <c r="I63" s="70">
        <f t="shared" si="0"/>
        <v>26175</v>
      </c>
      <c r="J63" s="71">
        <v>28531</v>
      </c>
    </row>
    <row r="64" spans="1:10" ht="15" customHeight="1" x14ac:dyDescent="0.25">
      <c r="A64" s="4">
        <v>62</v>
      </c>
      <c r="B64" s="42" t="s">
        <v>263</v>
      </c>
      <c r="C64" s="5" t="s">
        <v>167</v>
      </c>
      <c r="D64" s="5">
        <v>102937179</v>
      </c>
      <c r="E64" s="4" t="s">
        <v>18</v>
      </c>
      <c r="F64" s="74">
        <v>23</v>
      </c>
      <c r="G64" s="74">
        <v>705</v>
      </c>
      <c r="H64" s="11">
        <v>0.09</v>
      </c>
      <c r="I64" s="70">
        <f t="shared" si="0"/>
        <v>10575</v>
      </c>
      <c r="J64" s="71">
        <v>11526.75</v>
      </c>
    </row>
    <row r="65" spans="1:10" ht="15" customHeight="1" x14ac:dyDescent="0.25">
      <c r="A65" s="4">
        <v>63</v>
      </c>
      <c r="B65" s="42" t="s">
        <v>264</v>
      </c>
      <c r="C65" s="5" t="s">
        <v>182</v>
      </c>
      <c r="D65" s="5">
        <v>201145100</v>
      </c>
      <c r="E65" s="4" t="s">
        <v>18</v>
      </c>
      <c r="F65" s="78">
        <v>6</v>
      </c>
      <c r="G65" s="78">
        <v>186</v>
      </c>
      <c r="H65" s="11">
        <v>0.09</v>
      </c>
      <c r="I65" s="70">
        <f t="shared" si="0"/>
        <v>2790</v>
      </c>
      <c r="J65" s="71">
        <v>3041.1</v>
      </c>
    </row>
    <row r="66" spans="1:10" ht="15" customHeight="1" x14ac:dyDescent="0.25">
      <c r="A66" s="4">
        <v>64</v>
      </c>
      <c r="B66" s="42" t="s">
        <v>265</v>
      </c>
      <c r="C66" s="5" t="s">
        <v>104</v>
      </c>
      <c r="D66" s="5">
        <v>833017552</v>
      </c>
      <c r="E66" s="4" t="s">
        <v>18</v>
      </c>
      <c r="F66" s="78">
        <v>3</v>
      </c>
      <c r="G66" s="78">
        <v>93</v>
      </c>
      <c r="H66" s="11">
        <v>0.09</v>
      </c>
      <c r="I66" s="70">
        <f t="shared" ref="I66:I91" si="2">G66*15</f>
        <v>1395</v>
      </c>
      <c r="J66" s="71">
        <f>I66*1.09</f>
        <v>1520.5500000000002</v>
      </c>
    </row>
    <row r="67" spans="1:10" ht="15" customHeight="1" x14ac:dyDescent="0.25">
      <c r="A67" s="4">
        <v>65</v>
      </c>
      <c r="B67" s="42" t="s">
        <v>266</v>
      </c>
      <c r="C67" s="5" t="s">
        <v>188</v>
      </c>
      <c r="D67" s="5">
        <v>649348</v>
      </c>
      <c r="E67" s="4" t="s">
        <v>18</v>
      </c>
      <c r="F67" s="78">
        <v>66</v>
      </c>
      <c r="G67" s="78">
        <v>2024</v>
      </c>
      <c r="H67" s="11">
        <v>0.09</v>
      </c>
      <c r="I67" s="64">
        <v>30360</v>
      </c>
      <c r="J67" s="63">
        <v>33092.400000000001</v>
      </c>
    </row>
    <row r="68" spans="1:10" ht="15" customHeight="1" x14ac:dyDescent="0.25">
      <c r="A68" s="4">
        <v>66</v>
      </c>
      <c r="B68" s="42" t="s">
        <v>267</v>
      </c>
      <c r="C68" s="5" t="s">
        <v>40</v>
      </c>
      <c r="D68" s="5">
        <v>204141880</v>
      </c>
      <c r="E68" s="4" t="s">
        <v>18</v>
      </c>
      <c r="F68" s="78">
        <v>9</v>
      </c>
      <c r="G68" s="78">
        <v>259</v>
      </c>
      <c r="H68" s="11">
        <v>0.09</v>
      </c>
      <c r="I68" s="70">
        <f t="shared" si="2"/>
        <v>3885</v>
      </c>
      <c r="J68" s="71">
        <v>4234.6499999999996</v>
      </c>
    </row>
    <row r="69" spans="1:10" ht="15" customHeight="1" x14ac:dyDescent="0.25">
      <c r="A69" s="4">
        <v>67</v>
      </c>
      <c r="B69" s="42" t="s">
        <v>268</v>
      </c>
      <c r="C69" s="5" t="s">
        <v>39</v>
      </c>
      <c r="D69" s="5">
        <v>200961766</v>
      </c>
      <c r="E69" s="4" t="s">
        <v>18</v>
      </c>
      <c r="F69" s="78">
        <v>10</v>
      </c>
      <c r="G69" s="78">
        <v>310</v>
      </c>
      <c r="H69" s="11">
        <v>0.09</v>
      </c>
      <c r="I69" s="70">
        <f t="shared" si="2"/>
        <v>4650</v>
      </c>
      <c r="J69" s="71">
        <v>5068.5</v>
      </c>
    </row>
    <row r="70" spans="1:10" ht="15" customHeight="1" x14ac:dyDescent="0.25">
      <c r="A70" s="4">
        <v>68</v>
      </c>
      <c r="B70" s="42" t="s">
        <v>269</v>
      </c>
      <c r="C70" s="5" t="s">
        <v>129</v>
      </c>
      <c r="D70" s="5">
        <v>200735692</v>
      </c>
      <c r="E70" s="4" t="s">
        <v>18</v>
      </c>
      <c r="F70" s="74">
        <v>56</v>
      </c>
      <c r="G70" s="78">
        <v>1698</v>
      </c>
      <c r="H70" s="11">
        <v>0.09</v>
      </c>
      <c r="I70" s="70">
        <f t="shared" si="2"/>
        <v>25470</v>
      </c>
      <c r="J70" s="71">
        <v>27762.3</v>
      </c>
    </row>
    <row r="71" spans="1:10" ht="15" customHeight="1" x14ac:dyDescent="0.25">
      <c r="A71" s="4">
        <v>69</v>
      </c>
      <c r="B71" s="42" t="s">
        <v>270</v>
      </c>
      <c r="C71" s="43" t="s">
        <v>195</v>
      </c>
      <c r="D71" s="5">
        <v>205099586</v>
      </c>
      <c r="E71" s="4" t="s">
        <v>18</v>
      </c>
      <c r="F71" s="78">
        <v>2</v>
      </c>
      <c r="G71" s="78">
        <v>62</v>
      </c>
      <c r="H71" s="11">
        <v>0.09</v>
      </c>
      <c r="I71" s="70">
        <f t="shared" si="2"/>
        <v>930</v>
      </c>
      <c r="J71" s="71">
        <v>1013.7</v>
      </c>
    </row>
    <row r="72" spans="1:10" ht="15" customHeight="1" x14ac:dyDescent="0.25">
      <c r="A72" s="4">
        <v>70</v>
      </c>
      <c r="B72" s="42" t="s">
        <v>271</v>
      </c>
      <c r="C72" s="5" t="s">
        <v>45</v>
      </c>
      <c r="D72" s="5">
        <v>130315387</v>
      </c>
      <c r="E72" s="4" t="s">
        <v>18</v>
      </c>
      <c r="F72" s="78">
        <v>1</v>
      </c>
      <c r="G72" s="78">
        <v>31</v>
      </c>
      <c r="H72" s="11">
        <v>0.09</v>
      </c>
      <c r="I72" s="70">
        <f t="shared" si="2"/>
        <v>465</v>
      </c>
      <c r="J72" s="71">
        <v>506.85</v>
      </c>
    </row>
    <row r="73" spans="1:10" ht="15" customHeight="1" x14ac:dyDescent="0.25">
      <c r="A73" s="4">
        <v>71</v>
      </c>
      <c r="B73" s="42" t="s">
        <v>272</v>
      </c>
      <c r="C73" s="5" t="s">
        <v>30</v>
      </c>
      <c r="D73" s="5">
        <v>203835986</v>
      </c>
      <c r="E73" s="4" t="s">
        <v>18</v>
      </c>
      <c r="F73" s="78">
        <v>14</v>
      </c>
      <c r="G73" s="78">
        <v>434</v>
      </c>
      <c r="H73" s="11">
        <v>0.09</v>
      </c>
      <c r="I73" s="70">
        <f t="shared" si="2"/>
        <v>6510</v>
      </c>
      <c r="J73" s="71">
        <f>I73*1.09</f>
        <v>7095.9000000000005</v>
      </c>
    </row>
    <row r="74" spans="1:10" ht="15" customHeight="1" x14ac:dyDescent="0.25">
      <c r="A74" s="4">
        <v>72</v>
      </c>
      <c r="B74" s="42" t="s">
        <v>273</v>
      </c>
      <c r="C74" s="5" t="s">
        <v>63</v>
      </c>
      <c r="D74" s="5">
        <v>204687323</v>
      </c>
      <c r="E74" s="4" t="s">
        <v>18</v>
      </c>
      <c r="F74" s="78">
        <v>6</v>
      </c>
      <c r="G74" s="78">
        <v>186</v>
      </c>
      <c r="H74" s="11">
        <v>0.09</v>
      </c>
      <c r="I74" s="70">
        <f t="shared" si="2"/>
        <v>2790</v>
      </c>
      <c r="J74" s="71">
        <v>3041.1</v>
      </c>
    </row>
    <row r="75" spans="1:10" x14ac:dyDescent="0.25">
      <c r="A75" s="4">
        <v>73</v>
      </c>
      <c r="B75" s="42" t="s">
        <v>274</v>
      </c>
      <c r="C75" s="5" t="s">
        <v>32</v>
      </c>
      <c r="D75" s="5">
        <v>205817015</v>
      </c>
      <c r="E75" s="4" t="s">
        <v>18</v>
      </c>
      <c r="F75" s="78">
        <v>4</v>
      </c>
      <c r="G75" s="78">
        <v>123</v>
      </c>
      <c r="H75" s="11">
        <v>0.09</v>
      </c>
      <c r="I75" s="70">
        <f t="shared" si="2"/>
        <v>1845</v>
      </c>
      <c r="J75" s="71">
        <v>2011.05</v>
      </c>
    </row>
    <row r="76" spans="1:10" x14ac:dyDescent="0.25">
      <c r="A76" s="4">
        <v>74</v>
      </c>
      <c r="B76" s="42" t="s">
        <v>275</v>
      </c>
      <c r="C76" s="5" t="s">
        <v>276</v>
      </c>
      <c r="D76" s="5">
        <v>814191872</v>
      </c>
      <c r="E76" s="4" t="s">
        <v>18</v>
      </c>
      <c r="F76" s="78">
        <f>G76/31</f>
        <v>5</v>
      </c>
      <c r="G76" s="78">
        <v>155</v>
      </c>
      <c r="H76" s="11">
        <v>0.09</v>
      </c>
      <c r="I76" s="70">
        <f t="shared" si="2"/>
        <v>2325</v>
      </c>
      <c r="J76" s="71">
        <v>2534.25</v>
      </c>
    </row>
    <row r="77" spans="1:10" x14ac:dyDescent="0.25">
      <c r="A77" s="4">
        <v>75</v>
      </c>
      <c r="B77" s="42" t="s">
        <v>277</v>
      </c>
      <c r="C77" s="5" t="s">
        <v>42</v>
      </c>
      <c r="D77" s="5">
        <v>206810422</v>
      </c>
      <c r="E77" s="4" t="s">
        <v>18</v>
      </c>
      <c r="F77" s="78">
        <v>22</v>
      </c>
      <c r="G77" s="78">
        <v>649</v>
      </c>
      <c r="H77" s="11">
        <v>0.09</v>
      </c>
      <c r="I77" s="70">
        <f t="shared" si="2"/>
        <v>9735</v>
      </c>
      <c r="J77" s="71">
        <v>10611.15</v>
      </c>
    </row>
    <row r="78" spans="1:10" x14ac:dyDescent="0.25">
      <c r="A78" s="4">
        <v>76</v>
      </c>
      <c r="B78" s="42" t="s">
        <v>278</v>
      </c>
      <c r="C78" s="5" t="s">
        <v>189</v>
      </c>
      <c r="D78" s="5">
        <v>103127598</v>
      </c>
      <c r="E78" s="4" t="s">
        <v>18</v>
      </c>
      <c r="F78" s="78">
        <v>6</v>
      </c>
      <c r="G78" s="78">
        <v>186</v>
      </c>
      <c r="H78" s="11">
        <v>0.09</v>
      </c>
      <c r="I78" s="70">
        <f t="shared" si="2"/>
        <v>2790</v>
      </c>
      <c r="J78" s="71">
        <v>3041.1</v>
      </c>
    </row>
    <row r="79" spans="1:10" x14ac:dyDescent="0.25">
      <c r="A79" s="4">
        <v>77</v>
      </c>
      <c r="B79" s="42" t="s">
        <v>279</v>
      </c>
      <c r="C79" s="5" t="s">
        <v>176</v>
      </c>
      <c r="D79" s="5">
        <v>175094744</v>
      </c>
      <c r="E79" s="4" t="s">
        <v>18</v>
      </c>
      <c r="F79" s="78">
        <v>22</v>
      </c>
      <c r="G79" s="78">
        <v>682</v>
      </c>
      <c r="H79" s="11">
        <v>0.09</v>
      </c>
      <c r="I79" s="70">
        <f t="shared" si="2"/>
        <v>10230</v>
      </c>
      <c r="J79" s="71">
        <v>11150.7</v>
      </c>
    </row>
    <row r="80" spans="1:10" x14ac:dyDescent="0.25">
      <c r="A80" s="4">
        <v>78</v>
      </c>
      <c r="B80" s="42" t="s">
        <v>280</v>
      </c>
      <c r="C80" s="5" t="s">
        <v>33</v>
      </c>
      <c r="D80" s="5">
        <v>931625</v>
      </c>
      <c r="E80" s="4" t="s">
        <v>18</v>
      </c>
      <c r="F80" s="74">
        <v>5</v>
      </c>
      <c r="G80" s="74">
        <v>155</v>
      </c>
      <c r="H80" s="11">
        <v>0.2</v>
      </c>
      <c r="I80" s="70">
        <f t="shared" si="2"/>
        <v>2325</v>
      </c>
      <c r="J80" s="71">
        <v>2790</v>
      </c>
    </row>
    <row r="81" spans="1:10" x14ac:dyDescent="0.25">
      <c r="A81" s="4">
        <v>79</v>
      </c>
      <c r="B81" s="42" t="s">
        <v>281</v>
      </c>
      <c r="C81" s="5" t="s">
        <v>192</v>
      </c>
      <c r="D81" s="5">
        <v>206638093</v>
      </c>
      <c r="E81" s="4" t="s">
        <v>18</v>
      </c>
      <c r="F81" s="74">
        <v>124</v>
      </c>
      <c r="G81" s="78">
        <v>3792</v>
      </c>
      <c r="H81" s="11">
        <v>0.09</v>
      </c>
      <c r="I81" s="70">
        <f t="shared" si="2"/>
        <v>56880</v>
      </c>
      <c r="J81" s="71">
        <v>61999.199999999997</v>
      </c>
    </row>
    <row r="82" spans="1:10" x14ac:dyDescent="0.25">
      <c r="A82" s="4">
        <v>80</v>
      </c>
      <c r="B82" s="42" t="s">
        <v>282</v>
      </c>
      <c r="C82" s="5" t="s">
        <v>37</v>
      </c>
      <c r="D82" s="5">
        <v>202029814</v>
      </c>
      <c r="E82" s="4" t="s">
        <v>18</v>
      </c>
      <c r="F82" s="78">
        <v>3</v>
      </c>
      <c r="G82" s="78">
        <v>93</v>
      </c>
      <c r="H82" s="11">
        <v>0.09</v>
      </c>
      <c r="I82" s="70">
        <f t="shared" si="2"/>
        <v>1395</v>
      </c>
      <c r="J82" s="71">
        <v>1520.55</v>
      </c>
    </row>
    <row r="83" spans="1:10" x14ac:dyDescent="0.25">
      <c r="A83" s="4">
        <v>81</v>
      </c>
      <c r="B83" s="42" t="s">
        <v>283</v>
      </c>
      <c r="C83" s="5" t="s">
        <v>38</v>
      </c>
      <c r="D83" s="5">
        <v>202092259</v>
      </c>
      <c r="E83" s="4" t="s">
        <v>18</v>
      </c>
      <c r="F83" s="78">
        <v>5</v>
      </c>
      <c r="G83" s="78">
        <v>132</v>
      </c>
      <c r="H83" s="11">
        <v>0.09</v>
      </c>
      <c r="I83" s="70">
        <f t="shared" si="2"/>
        <v>1980</v>
      </c>
      <c r="J83" s="71">
        <v>2158.1999999999998</v>
      </c>
    </row>
    <row r="84" spans="1:10" x14ac:dyDescent="0.25">
      <c r="A84" s="4">
        <v>82</v>
      </c>
      <c r="B84" s="42" t="s">
        <v>284</v>
      </c>
      <c r="C84" s="5" t="s">
        <v>110</v>
      </c>
      <c r="D84" s="5">
        <v>203519504</v>
      </c>
      <c r="E84" s="4" t="s">
        <v>18</v>
      </c>
      <c r="F84" s="78">
        <v>18</v>
      </c>
      <c r="G84" s="78">
        <v>531</v>
      </c>
      <c r="H84" s="11">
        <v>0.09</v>
      </c>
      <c r="I84" s="64">
        <v>7965</v>
      </c>
      <c r="J84" s="63">
        <f>I84*1.09</f>
        <v>8681.85</v>
      </c>
    </row>
    <row r="85" spans="1:10" x14ac:dyDescent="0.25">
      <c r="A85" s="4">
        <v>83</v>
      </c>
      <c r="B85" s="42" t="s">
        <v>285</v>
      </c>
      <c r="C85" s="5" t="s">
        <v>110</v>
      </c>
      <c r="D85" s="5">
        <v>203519504</v>
      </c>
      <c r="E85" s="4" t="s">
        <v>18</v>
      </c>
      <c r="F85" s="78">
        <v>42</v>
      </c>
      <c r="G85" s="78">
        <v>1261</v>
      </c>
      <c r="H85" s="11">
        <v>0.09</v>
      </c>
      <c r="I85" s="70">
        <f t="shared" si="2"/>
        <v>18915</v>
      </c>
      <c r="J85" s="71">
        <f>I85*1.09</f>
        <v>20617.350000000002</v>
      </c>
    </row>
    <row r="86" spans="1:10" x14ac:dyDescent="0.25">
      <c r="A86" s="4">
        <v>84</v>
      </c>
      <c r="B86" s="42" t="s">
        <v>286</v>
      </c>
      <c r="C86" s="5" t="s">
        <v>43</v>
      </c>
      <c r="D86" s="5">
        <v>102892093</v>
      </c>
      <c r="E86" s="4" t="s">
        <v>18</v>
      </c>
      <c r="F86" s="78">
        <v>3</v>
      </c>
      <c r="G86" s="78">
        <v>93</v>
      </c>
      <c r="H86" s="11">
        <v>0.09</v>
      </c>
      <c r="I86" s="70">
        <f t="shared" si="2"/>
        <v>1395</v>
      </c>
      <c r="J86" s="71">
        <f>I86*1.09</f>
        <v>1520.5500000000002</v>
      </c>
    </row>
    <row r="87" spans="1:10" x14ac:dyDescent="0.25">
      <c r="A87" s="4">
        <v>85</v>
      </c>
      <c r="B87" s="42" t="s">
        <v>287</v>
      </c>
      <c r="C87" s="5" t="s">
        <v>190</v>
      </c>
      <c r="D87" s="5">
        <v>204491755</v>
      </c>
      <c r="E87" s="4" t="s">
        <v>18</v>
      </c>
      <c r="F87" s="78">
        <v>1</v>
      </c>
      <c r="G87" s="78">
        <v>31</v>
      </c>
      <c r="H87" s="11">
        <v>0.09</v>
      </c>
      <c r="I87" s="70">
        <f t="shared" si="2"/>
        <v>465</v>
      </c>
      <c r="J87" s="71">
        <v>506.85</v>
      </c>
    </row>
    <row r="88" spans="1:10" x14ac:dyDescent="0.25">
      <c r="A88" s="4">
        <v>86</v>
      </c>
      <c r="B88" s="42" t="s">
        <v>288</v>
      </c>
      <c r="C88" s="5" t="s">
        <v>289</v>
      </c>
      <c r="D88" s="5"/>
      <c r="E88" s="4" t="s">
        <v>18</v>
      </c>
      <c r="F88" s="74">
        <f>G88/31</f>
        <v>10</v>
      </c>
      <c r="G88" s="74">
        <v>310</v>
      </c>
      <c r="H88" s="11">
        <v>0</v>
      </c>
      <c r="I88" s="70">
        <f t="shared" si="2"/>
        <v>4650</v>
      </c>
      <c r="J88" s="71">
        <f>I88</f>
        <v>4650</v>
      </c>
    </row>
    <row r="89" spans="1:10" x14ac:dyDescent="0.25">
      <c r="A89" s="4">
        <v>87</v>
      </c>
      <c r="B89" s="42" t="s">
        <v>290</v>
      </c>
      <c r="C89" s="43" t="s">
        <v>196</v>
      </c>
      <c r="D89" s="5">
        <v>124121723</v>
      </c>
      <c r="E89" s="4" t="s">
        <v>18</v>
      </c>
      <c r="F89" s="78">
        <f>G89/31</f>
        <v>25</v>
      </c>
      <c r="G89" s="78">
        <v>775</v>
      </c>
      <c r="H89" s="11">
        <v>0.09</v>
      </c>
      <c r="I89" s="64">
        <f t="shared" si="2"/>
        <v>11625</v>
      </c>
      <c r="J89" s="63">
        <v>12671.25</v>
      </c>
    </row>
    <row r="90" spans="1:10" x14ac:dyDescent="0.25">
      <c r="A90" s="4">
        <v>88</v>
      </c>
      <c r="B90" s="42" t="s">
        <v>291</v>
      </c>
      <c r="C90" s="5" t="s">
        <v>29</v>
      </c>
      <c r="D90" s="5">
        <v>202067302</v>
      </c>
      <c r="E90" s="4" t="s">
        <v>18</v>
      </c>
      <c r="F90" s="78">
        <f>G90/31</f>
        <v>4</v>
      </c>
      <c r="G90" s="78">
        <v>124</v>
      </c>
      <c r="H90" s="11">
        <v>0.09</v>
      </c>
      <c r="I90" s="70">
        <f t="shared" si="2"/>
        <v>1860</v>
      </c>
      <c r="J90" s="71">
        <v>2027.4</v>
      </c>
    </row>
    <row r="91" spans="1:10" ht="15.75" thickBot="1" x14ac:dyDescent="0.3">
      <c r="A91" s="4">
        <v>89</v>
      </c>
      <c r="B91" s="42" t="s">
        <v>292</v>
      </c>
      <c r="C91" s="5" t="s">
        <v>177</v>
      </c>
      <c r="D91" s="5">
        <v>205553932</v>
      </c>
      <c r="E91" s="4" t="s">
        <v>18</v>
      </c>
      <c r="F91" s="78">
        <v>2</v>
      </c>
      <c r="G91" s="78">
        <v>62</v>
      </c>
      <c r="H91" s="11">
        <v>0.09</v>
      </c>
      <c r="I91" s="70">
        <f t="shared" si="2"/>
        <v>930</v>
      </c>
      <c r="J91" s="71">
        <v>1013.7</v>
      </c>
    </row>
    <row r="92" spans="1:10" ht="15.75" thickBot="1" x14ac:dyDescent="0.3">
      <c r="A92"/>
      <c r="C92"/>
      <c r="E92"/>
      <c r="F92" s="44">
        <f>SUM(F3:F91)</f>
        <v>3538</v>
      </c>
      <c r="G92" s="45">
        <f>SUM(G3:G91)</f>
        <v>106029</v>
      </c>
      <c r="H92" s="46"/>
      <c r="I92" s="46">
        <f>SUM(I3:I91)</f>
        <v>1590435</v>
      </c>
      <c r="J92" s="47">
        <f>SUM(J3:J91)</f>
        <v>1749297.8000000005</v>
      </c>
    </row>
    <row r="93" spans="1:10" x14ac:dyDescent="0.25">
      <c r="A93"/>
      <c r="C93"/>
      <c r="E93"/>
      <c r="H93"/>
    </row>
    <row r="94" spans="1:10" x14ac:dyDescent="0.25">
      <c r="A94"/>
      <c r="C94"/>
      <c r="E94"/>
      <c r="H94"/>
    </row>
    <row r="95" spans="1:10" x14ac:dyDescent="0.25">
      <c r="A95"/>
      <c r="C95"/>
      <c r="E95"/>
      <c r="H95"/>
    </row>
    <row r="96" spans="1:10" x14ac:dyDescent="0.25">
      <c r="A96"/>
      <c r="C96"/>
      <c r="E96"/>
      <c r="H96"/>
    </row>
    <row r="97" spans="1:10" x14ac:dyDescent="0.25">
      <c r="A97"/>
      <c r="C97"/>
      <c r="E97" s="4">
        <v>5</v>
      </c>
      <c r="F97" s="78">
        <v>19</v>
      </c>
      <c r="G97" s="77">
        <v>589</v>
      </c>
      <c r="H97" s="9">
        <v>0</v>
      </c>
      <c r="I97" s="49">
        <v>8835</v>
      </c>
      <c r="J97" s="60">
        <v>8835</v>
      </c>
    </row>
    <row r="98" spans="1:10" x14ac:dyDescent="0.25">
      <c r="A98"/>
      <c r="C98"/>
      <c r="E98" s="4">
        <v>77</v>
      </c>
      <c r="F98" s="78">
        <v>3150</v>
      </c>
      <c r="G98" s="78">
        <v>95428</v>
      </c>
      <c r="H98" s="9">
        <v>0.09</v>
      </c>
      <c r="I98" s="49">
        <v>1431420</v>
      </c>
      <c r="J98" s="61">
        <v>1560247</v>
      </c>
    </row>
    <row r="99" spans="1:10" x14ac:dyDescent="0.25">
      <c r="A99"/>
      <c r="C99"/>
      <c r="E99" s="4">
        <v>7</v>
      </c>
      <c r="F99" s="78">
        <v>369</v>
      </c>
      <c r="G99" s="78">
        <v>10012</v>
      </c>
      <c r="H99" s="9">
        <v>0.2</v>
      </c>
      <c r="I99" s="49">
        <v>150180</v>
      </c>
      <c r="J99" s="61">
        <v>180216</v>
      </c>
    </row>
    <row r="100" spans="1:10" x14ac:dyDescent="0.25">
      <c r="A100"/>
      <c r="C100"/>
      <c r="E100" s="57">
        <v>89</v>
      </c>
      <c r="F100" s="84">
        <f t="shared" ref="F100:I100" si="3">SUM(F97:F99)</f>
        <v>3538</v>
      </c>
      <c r="G100" s="84">
        <f t="shared" si="3"/>
        <v>106029</v>
      </c>
      <c r="H100" s="58"/>
      <c r="I100" s="59">
        <f t="shared" si="3"/>
        <v>1590435</v>
      </c>
      <c r="J100" s="59">
        <f>SUM(J97:J99)</f>
        <v>1749298</v>
      </c>
    </row>
    <row r="101" spans="1:10" x14ac:dyDescent="0.25">
      <c r="A101"/>
      <c r="C101"/>
      <c r="E101"/>
      <c r="H101"/>
    </row>
    <row r="102" spans="1:10" x14ac:dyDescent="0.25">
      <c r="A102"/>
      <c r="C102"/>
      <c r="E102"/>
      <c r="H102"/>
    </row>
    <row r="103" spans="1:10" x14ac:dyDescent="0.25">
      <c r="A103"/>
      <c r="C103"/>
      <c r="E103"/>
      <c r="H103"/>
    </row>
    <row r="104" spans="1:10" x14ac:dyDescent="0.25">
      <c r="A104"/>
      <c r="C104"/>
      <c r="E104"/>
      <c r="H104"/>
    </row>
    <row r="105" spans="1:10" x14ac:dyDescent="0.25">
      <c r="A105"/>
      <c r="C105"/>
      <c r="E105"/>
      <c r="H105"/>
    </row>
    <row r="106" spans="1:10" x14ac:dyDescent="0.25">
      <c r="A106"/>
      <c r="C106"/>
      <c r="E106"/>
      <c r="H106"/>
    </row>
    <row r="107" spans="1:10" x14ac:dyDescent="0.25">
      <c r="A107"/>
      <c r="C107"/>
      <c r="E107"/>
      <c r="H107"/>
    </row>
    <row r="108" spans="1:10" x14ac:dyDescent="0.25">
      <c r="A108"/>
      <c r="C108"/>
      <c r="E108"/>
      <c r="H108"/>
    </row>
    <row r="109" spans="1:10" x14ac:dyDescent="0.25">
      <c r="A109"/>
      <c r="C109"/>
      <c r="E109"/>
      <c r="H109"/>
    </row>
    <row r="110" spans="1:10" x14ac:dyDescent="0.25">
      <c r="A110"/>
      <c r="C110"/>
      <c r="E110"/>
      <c r="H110"/>
    </row>
    <row r="111" spans="1:10" x14ac:dyDescent="0.25">
      <c r="A111"/>
      <c r="C111"/>
      <c r="E111"/>
      <c r="H111"/>
    </row>
    <row r="112" spans="1:10" x14ac:dyDescent="0.25">
      <c r="A112"/>
      <c r="C112"/>
      <c r="E112"/>
      <c r="H112"/>
    </row>
    <row r="113" spans="1:8" x14ac:dyDescent="0.25">
      <c r="A113"/>
      <c r="C113"/>
      <c r="E113"/>
      <c r="H113"/>
    </row>
    <row r="114" spans="1:8" x14ac:dyDescent="0.25">
      <c r="A114"/>
      <c r="C114"/>
      <c r="E114"/>
      <c r="H114"/>
    </row>
    <row r="115" spans="1:8" x14ac:dyDescent="0.25">
      <c r="A115"/>
      <c r="C115"/>
      <c r="E115"/>
      <c r="H115"/>
    </row>
    <row r="116" spans="1:8" x14ac:dyDescent="0.25">
      <c r="A116"/>
      <c r="C116"/>
      <c r="E116"/>
      <c r="H116"/>
    </row>
    <row r="117" spans="1:8" x14ac:dyDescent="0.25">
      <c r="A117"/>
      <c r="C117"/>
      <c r="E117"/>
      <c r="H117"/>
    </row>
    <row r="118" spans="1:8" x14ac:dyDescent="0.25">
      <c r="A118"/>
      <c r="C118"/>
      <c r="E118"/>
      <c r="H118"/>
    </row>
    <row r="119" spans="1:8" x14ac:dyDescent="0.25">
      <c r="A119"/>
      <c r="C119"/>
      <c r="E119"/>
      <c r="H119"/>
    </row>
    <row r="120" spans="1:8" x14ac:dyDescent="0.25">
      <c r="A120"/>
      <c r="C120"/>
      <c r="E120"/>
      <c r="H120"/>
    </row>
    <row r="121" spans="1:8" x14ac:dyDescent="0.25">
      <c r="A121"/>
      <c r="C121"/>
      <c r="E121"/>
      <c r="H121"/>
    </row>
    <row r="122" spans="1:8" x14ac:dyDescent="0.25">
      <c r="A122"/>
      <c r="C122"/>
      <c r="E122"/>
      <c r="H122"/>
    </row>
    <row r="123" spans="1:8" x14ac:dyDescent="0.25">
      <c r="A123"/>
      <c r="C123"/>
      <c r="E123"/>
      <c r="H123"/>
    </row>
    <row r="124" spans="1:8" x14ac:dyDescent="0.25">
      <c r="A124"/>
      <c r="C124"/>
      <c r="E124"/>
      <c r="H124"/>
    </row>
    <row r="125" spans="1:8" x14ac:dyDescent="0.25">
      <c r="A125"/>
      <c r="C125"/>
      <c r="E125"/>
      <c r="H125"/>
    </row>
    <row r="126" spans="1:8" x14ac:dyDescent="0.25">
      <c r="A126"/>
      <c r="C126"/>
      <c r="E126"/>
      <c r="H126"/>
    </row>
    <row r="127" spans="1:8" x14ac:dyDescent="0.25">
      <c r="A127"/>
      <c r="C127"/>
      <c r="E127"/>
      <c r="H127"/>
    </row>
    <row r="128" spans="1:8" x14ac:dyDescent="0.25">
      <c r="A128"/>
      <c r="C128"/>
      <c r="E128"/>
      <c r="H128"/>
    </row>
    <row r="129" spans="1:8" x14ac:dyDescent="0.25">
      <c r="A129"/>
      <c r="C129"/>
      <c r="E129"/>
      <c r="H129"/>
    </row>
    <row r="130" spans="1:8" x14ac:dyDescent="0.25">
      <c r="A130"/>
      <c r="C130"/>
      <c r="E130"/>
      <c r="H130"/>
    </row>
    <row r="131" spans="1:8" x14ac:dyDescent="0.25">
      <c r="A131"/>
      <c r="C131"/>
      <c r="E131"/>
      <c r="H131"/>
    </row>
    <row r="132" spans="1:8" x14ac:dyDescent="0.25">
      <c r="A132"/>
      <c r="C132"/>
      <c r="E132"/>
      <c r="H132"/>
    </row>
    <row r="133" spans="1:8" x14ac:dyDescent="0.25">
      <c r="A133"/>
      <c r="C133"/>
      <c r="E133"/>
      <c r="H133"/>
    </row>
    <row r="134" spans="1:8" x14ac:dyDescent="0.25">
      <c r="A134"/>
      <c r="C134"/>
      <c r="E134"/>
      <c r="H134"/>
    </row>
    <row r="135" spans="1:8" x14ac:dyDescent="0.25">
      <c r="A135"/>
      <c r="C135"/>
      <c r="E135"/>
      <c r="H135"/>
    </row>
    <row r="136" spans="1:8" x14ac:dyDescent="0.25">
      <c r="A136"/>
      <c r="C136"/>
      <c r="E136"/>
      <c r="H136"/>
    </row>
    <row r="137" spans="1:8" x14ac:dyDescent="0.25">
      <c r="A137"/>
      <c r="C137"/>
      <c r="E137"/>
      <c r="H137"/>
    </row>
    <row r="138" spans="1:8" x14ac:dyDescent="0.25">
      <c r="A138"/>
      <c r="C138"/>
      <c r="E138"/>
      <c r="H138"/>
    </row>
    <row r="139" spans="1:8" x14ac:dyDescent="0.25">
      <c r="A139"/>
      <c r="C139"/>
      <c r="E139"/>
      <c r="H139"/>
    </row>
    <row r="140" spans="1:8" x14ac:dyDescent="0.25">
      <c r="A140"/>
      <c r="C140"/>
      <c r="E140"/>
      <c r="H140"/>
    </row>
    <row r="141" spans="1:8" x14ac:dyDescent="0.25">
      <c r="A141"/>
      <c r="C141"/>
      <c r="E141"/>
      <c r="H141"/>
    </row>
    <row r="142" spans="1:8" x14ac:dyDescent="0.25">
      <c r="A142"/>
      <c r="C142"/>
      <c r="E142"/>
      <c r="H142"/>
    </row>
    <row r="143" spans="1:8" x14ac:dyDescent="0.25">
      <c r="A143"/>
      <c r="C143"/>
      <c r="E143"/>
      <c r="H143"/>
    </row>
    <row r="144" spans="1:8" x14ac:dyDescent="0.25">
      <c r="A144"/>
      <c r="C144"/>
      <c r="E144"/>
      <c r="H144"/>
    </row>
    <row r="145" spans="1:8" x14ac:dyDescent="0.25">
      <c r="A145"/>
      <c r="C145"/>
      <c r="E145"/>
      <c r="H145"/>
    </row>
    <row r="146" spans="1:8" x14ac:dyDescent="0.25">
      <c r="A146"/>
      <c r="C146"/>
      <c r="E146"/>
      <c r="H146"/>
    </row>
    <row r="147" spans="1:8" x14ac:dyDescent="0.25">
      <c r="A147"/>
      <c r="C147"/>
      <c r="E147"/>
      <c r="H147"/>
    </row>
    <row r="148" spans="1:8" x14ac:dyDescent="0.25">
      <c r="A148"/>
      <c r="C148"/>
      <c r="E148"/>
      <c r="H148"/>
    </row>
    <row r="149" spans="1:8" x14ac:dyDescent="0.25">
      <c r="A149"/>
      <c r="C149"/>
      <c r="E149"/>
      <c r="H149"/>
    </row>
    <row r="150" spans="1:8" x14ac:dyDescent="0.25">
      <c r="A150"/>
      <c r="C150"/>
      <c r="E150"/>
      <c r="H150"/>
    </row>
    <row r="151" spans="1:8" x14ac:dyDescent="0.25">
      <c r="A151"/>
      <c r="C151"/>
      <c r="E151"/>
      <c r="H151"/>
    </row>
    <row r="152" spans="1:8" x14ac:dyDescent="0.25">
      <c r="A152"/>
      <c r="C152"/>
      <c r="E152"/>
      <c r="H152"/>
    </row>
    <row r="153" spans="1:8" x14ac:dyDescent="0.25">
      <c r="A153"/>
      <c r="C153"/>
      <c r="E153"/>
      <c r="H153"/>
    </row>
    <row r="154" spans="1:8" x14ac:dyDescent="0.25">
      <c r="A154"/>
      <c r="C154"/>
      <c r="E154"/>
      <c r="H154"/>
    </row>
    <row r="155" spans="1:8" x14ac:dyDescent="0.25">
      <c r="A155"/>
      <c r="C155"/>
      <c r="E155"/>
      <c r="H155"/>
    </row>
    <row r="156" spans="1:8" x14ac:dyDescent="0.25">
      <c r="A156"/>
      <c r="C156"/>
      <c r="E156"/>
      <c r="H156"/>
    </row>
    <row r="157" spans="1:8" x14ac:dyDescent="0.25">
      <c r="A157"/>
      <c r="C157"/>
      <c r="E157"/>
      <c r="H157"/>
    </row>
    <row r="158" spans="1:8" x14ac:dyDescent="0.25">
      <c r="A158"/>
      <c r="C158"/>
      <c r="E158"/>
      <c r="H158"/>
    </row>
    <row r="159" spans="1:8" x14ac:dyDescent="0.25">
      <c r="A159"/>
      <c r="C159"/>
      <c r="E159"/>
      <c r="H159"/>
    </row>
    <row r="160" spans="1:8" x14ac:dyDescent="0.25">
      <c r="A160"/>
      <c r="C160"/>
      <c r="E160"/>
      <c r="H160"/>
    </row>
    <row r="161" spans="1:8" x14ac:dyDescent="0.25">
      <c r="A161"/>
      <c r="C161"/>
      <c r="E161"/>
      <c r="H161"/>
    </row>
    <row r="162" spans="1:8" x14ac:dyDescent="0.25">
      <c r="A162"/>
      <c r="C162"/>
      <c r="E162"/>
      <c r="H162"/>
    </row>
    <row r="163" spans="1:8" x14ac:dyDescent="0.25">
      <c r="A163"/>
      <c r="C163"/>
      <c r="E163"/>
      <c r="H163"/>
    </row>
    <row r="164" spans="1:8" x14ac:dyDescent="0.25">
      <c r="A164"/>
      <c r="C164"/>
      <c r="E164"/>
      <c r="H164"/>
    </row>
    <row r="165" spans="1:8" x14ac:dyDescent="0.25">
      <c r="A165"/>
      <c r="C165"/>
      <c r="E165"/>
      <c r="H165"/>
    </row>
    <row r="166" spans="1:8" x14ac:dyDescent="0.25">
      <c r="A166"/>
      <c r="C166"/>
      <c r="E166"/>
      <c r="H166"/>
    </row>
    <row r="167" spans="1:8" x14ac:dyDescent="0.25">
      <c r="A167"/>
      <c r="C167"/>
      <c r="E167"/>
      <c r="H167"/>
    </row>
    <row r="168" spans="1:8" x14ac:dyDescent="0.25">
      <c r="A168"/>
      <c r="C168"/>
      <c r="E168"/>
      <c r="H168"/>
    </row>
    <row r="169" spans="1:8" x14ac:dyDescent="0.25">
      <c r="A169"/>
      <c r="C169"/>
      <c r="E169"/>
      <c r="H169"/>
    </row>
    <row r="170" spans="1:8" x14ac:dyDescent="0.25">
      <c r="A170"/>
      <c r="C170"/>
      <c r="E170"/>
      <c r="H170"/>
    </row>
    <row r="171" spans="1:8" x14ac:dyDescent="0.25">
      <c r="A171"/>
      <c r="C171"/>
      <c r="E171"/>
      <c r="H171"/>
    </row>
    <row r="172" spans="1:8" x14ac:dyDescent="0.25">
      <c r="A172"/>
      <c r="C172"/>
      <c r="E172"/>
      <c r="H172"/>
    </row>
    <row r="173" spans="1:8" x14ac:dyDescent="0.25">
      <c r="A173"/>
      <c r="C173"/>
      <c r="E173"/>
      <c r="H173"/>
    </row>
    <row r="174" spans="1:8" x14ac:dyDescent="0.25">
      <c r="A174"/>
      <c r="C174"/>
      <c r="E174"/>
      <c r="H174"/>
    </row>
    <row r="175" spans="1:8" x14ac:dyDescent="0.25">
      <c r="A175"/>
      <c r="C175"/>
      <c r="E175"/>
      <c r="H175"/>
    </row>
    <row r="176" spans="1:8" x14ac:dyDescent="0.25">
      <c r="A176"/>
      <c r="C176"/>
      <c r="E176"/>
      <c r="H176"/>
    </row>
    <row r="177" spans="1:8" x14ac:dyDescent="0.25">
      <c r="A177"/>
      <c r="C177"/>
      <c r="E177"/>
      <c r="H177"/>
    </row>
    <row r="178" spans="1:8" x14ac:dyDescent="0.25">
      <c r="A178"/>
      <c r="C178"/>
      <c r="E178"/>
      <c r="H178"/>
    </row>
    <row r="179" spans="1:8" x14ac:dyDescent="0.25">
      <c r="A179"/>
      <c r="C179"/>
      <c r="E179"/>
      <c r="H179"/>
    </row>
    <row r="180" spans="1:8" x14ac:dyDescent="0.25">
      <c r="A180"/>
      <c r="C180"/>
      <c r="E180"/>
      <c r="H180"/>
    </row>
    <row r="181" spans="1:8" x14ac:dyDescent="0.25">
      <c r="A181"/>
      <c r="C181"/>
      <c r="E181"/>
      <c r="H181"/>
    </row>
    <row r="182" spans="1:8" x14ac:dyDescent="0.25">
      <c r="A182"/>
      <c r="C182"/>
      <c r="E182"/>
      <c r="H182"/>
    </row>
    <row r="183" spans="1:8" x14ac:dyDescent="0.25">
      <c r="A183"/>
      <c r="C183"/>
      <c r="E183"/>
      <c r="H183"/>
    </row>
    <row r="184" spans="1:8" x14ac:dyDescent="0.25">
      <c r="A184"/>
      <c r="C184"/>
      <c r="E184"/>
      <c r="H184"/>
    </row>
    <row r="185" spans="1:8" x14ac:dyDescent="0.25">
      <c r="A185"/>
      <c r="C185"/>
      <c r="E185"/>
      <c r="H185"/>
    </row>
    <row r="186" spans="1:8" x14ac:dyDescent="0.25">
      <c r="A186"/>
      <c r="C186"/>
      <c r="E186"/>
      <c r="H186"/>
    </row>
    <row r="187" spans="1:8" x14ac:dyDescent="0.25">
      <c r="A187"/>
      <c r="C187"/>
      <c r="E187"/>
      <c r="H187"/>
    </row>
    <row r="188" spans="1:8" x14ac:dyDescent="0.25">
      <c r="A188"/>
      <c r="C188"/>
      <c r="E188"/>
      <c r="H188"/>
    </row>
    <row r="189" spans="1:8" x14ac:dyDescent="0.25">
      <c r="A189"/>
      <c r="C189"/>
      <c r="E189"/>
      <c r="H189"/>
    </row>
    <row r="190" spans="1:8" x14ac:dyDescent="0.25">
      <c r="A190"/>
      <c r="C190"/>
      <c r="E190"/>
      <c r="H190"/>
    </row>
    <row r="191" spans="1:8" x14ac:dyDescent="0.25">
      <c r="A191"/>
      <c r="C191"/>
      <c r="E191"/>
      <c r="H191"/>
    </row>
    <row r="192" spans="1:8" x14ac:dyDescent="0.25">
      <c r="A192"/>
      <c r="C192"/>
      <c r="E192"/>
      <c r="H192"/>
    </row>
    <row r="193" spans="1:8" x14ac:dyDescent="0.25">
      <c r="A193"/>
      <c r="C193"/>
      <c r="E193"/>
      <c r="H193"/>
    </row>
    <row r="194" spans="1:8" x14ac:dyDescent="0.25">
      <c r="A194"/>
      <c r="C194"/>
      <c r="E194"/>
      <c r="H194"/>
    </row>
    <row r="195" spans="1:8" x14ac:dyDescent="0.25">
      <c r="A195"/>
      <c r="C195"/>
      <c r="E195"/>
      <c r="H195"/>
    </row>
    <row r="196" spans="1:8" x14ac:dyDescent="0.25">
      <c r="A196"/>
      <c r="C196"/>
      <c r="E196"/>
      <c r="H196"/>
    </row>
    <row r="197" spans="1:8" x14ac:dyDescent="0.25">
      <c r="A197"/>
      <c r="C197"/>
      <c r="E197"/>
      <c r="H197"/>
    </row>
    <row r="198" spans="1:8" x14ac:dyDescent="0.25">
      <c r="A198"/>
      <c r="C198"/>
      <c r="E198"/>
      <c r="H198"/>
    </row>
    <row r="199" spans="1:8" x14ac:dyDescent="0.25">
      <c r="A199"/>
      <c r="C199"/>
      <c r="E199"/>
      <c r="H199"/>
    </row>
    <row r="200" spans="1:8" x14ac:dyDescent="0.25">
      <c r="A200"/>
      <c r="C200"/>
      <c r="E200"/>
      <c r="H200"/>
    </row>
    <row r="201" spans="1:8" x14ac:dyDescent="0.25">
      <c r="A201"/>
      <c r="C201"/>
      <c r="E201"/>
      <c r="H201"/>
    </row>
    <row r="202" spans="1:8" x14ac:dyDescent="0.25">
      <c r="A202"/>
      <c r="C202"/>
      <c r="E202"/>
      <c r="H202"/>
    </row>
    <row r="203" spans="1:8" x14ac:dyDescent="0.25">
      <c r="A203"/>
      <c r="C203"/>
      <c r="E203"/>
      <c r="H203"/>
    </row>
    <row r="204" spans="1:8" x14ac:dyDescent="0.25">
      <c r="A204"/>
      <c r="C204"/>
      <c r="E204"/>
      <c r="H204"/>
    </row>
    <row r="205" spans="1:8" x14ac:dyDescent="0.25">
      <c r="A205"/>
      <c r="C205"/>
      <c r="E205"/>
      <c r="H205"/>
    </row>
    <row r="206" spans="1:8" x14ac:dyDescent="0.25">
      <c r="A206"/>
      <c r="C206"/>
      <c r="E206"/>
      <c r="H206"/>
    </row>
    <row r="207" spans="1:8" x14ac:dyDescent="0.25">
      <c r="A207"/>
      <c r="C207"/>
      <c r="E207"/>
      <c r="H207"/>
    </row>
    <row r="208" spans="1:8" x14ac:dyDescent="0.25">
      <c r="A208"/>
      <c r="C208"/>
      <c r="E208"/>
      <c r="H208"/>
    </row>
    <row r="209" spans="1:8" x14ac:dyDescent="0.25">
      <c r="A209"/>
      <c r="C209"/>
      <c r="E209"/>
      <c r="H209"/>
    </row>
    <row r="210" spans="1:8" x14ac:dyDescent="0.25">
      <c r="A210"/>
      <c r="C210"/>
      <c r="E210"/>
      <c r="H210"/>
    </row>
    <row r="211" spans="1:8" x14ac:dyDescent="0.25">
      <c r="A211"/>
      <c r="C211"/>
      <c r="E211"/>
      <c r="H211"/>
    </row>
    <row r="212" spans="1:8" x14ac:dyDescent="0.25">
      <c r="A212"/>
      <c r="C212"/>
      <c r="E212"/>
      <c r="H212"/>
    </row>
    <row r="213" spans="1:8" x14ac:dyDescent="0.25">
      <c r="A213"/>
      <c r="C213"/>
      <c r="E213"/>
      <c r="H213"/>
    </row>
    <row r="214" spans="1:8" x14ac:dyDescent="0.25">
      <c r="A214"/>
      <c r="C214"/>
      <c r="E214"/>
      <c r="H214"/>
    </row>
    <row r="215" spans="1:8" x14ac:dyDescent="0.25">
      <c r="A215"/>
      <c r="C215"/>
      <c r="E215"/>
      <c r="H215"/>
    </row>
    <row r="216" spans="1:8" x14ac:dyDescent="0.25">
      <c r="A216"/>
      <c r="C216"/>
      <c r="E216"/>
      <c r="H216"/>
    </row>
    <row r="217" spans="1:8" x14ac:dyDescent="0.25">
      <c r="A217"/>
      <c r="C217"/>
      <c r="E217"/>
      <c r="H217"/>
    </row>
    <row r="218" spans="1:8" x14ac:dyDescent="0.25">
      <c r="A218"/>
      <c r="C218"/>
      <c r="E218"/>
      <c r="H218"/>
    </row>
    <row r="219" spans="1:8" x14ac:dyDescent="0.25">
      <c r="A219"/>
      <c r="C219"/>
      <c r="E219"/>
      <c r="H219"/>
    </row>
    <row r="220" spans="1:8" x14ac:dyDescent="0.25">
      <c r="A220"/>
      <c r="C220"/>
      <c r="E220"/>
      <c r="H220"/>
    </row>
    <row r="221" spans="1:8" x14ac:dyDescent="0.25">
      <c r="A221"/>
      <c r="C221"/>
      <c r="E221"/>
      <c r="H221"/>
    </row>
    <row r="222" spans="1:8" x14ac:dyDescent="0.25">
      <c r="A222"/>
      <c r="C222"/>
      <c r="E222"/>
      <c r="H222"/>
    </row>
    <row r="223" spans="1:8" x14ac:dyDescent="0.25">
      <c r="A223"/>
      <c r="C223"/>
      <c r="E223"/>
      <c r="H223"/>
    </row>
    <row r="224" spans="1:8" x14ac:dyDescent="0.25">
      <c r="A224"/>
      <c r="C224"/>
      <c r="E224"/>
      <c r="H224"/>
    </row>
    <row r="225" spans="1:8" x14ac:dyDescent="0.25">
      <c r="A225"/>
      <c r="C225"/>
      <c r="E225"/>
      <c r="H225"/>
    </row>
    <row r="226" spans="1:8" x14ac:dyDescent="0.25">
      <c r="A226"/>
      <c r="C226"/>
      <c r="E226"/>
      <c r="H226"/>
    </row>
    <row r="227" spans="1:8" x14ac:dyDescent="0.25">
      <c r="A227"/>
      <c r="C227"/>
      <c r="E227"/>
      <c r="H227"/>
    </row>
    <row r="228" spans="1:8" x14ac:dyDescent="0.25">
      <c r="A228"/>
      <c r="C228"/>
      <c r="E228"/>
      <c r="H228"/>
    </row>
    <row r="229" spans="1:8" x14ac:dyDescent="0.25">
      <c r="A229"/>
      <c r="C229"/>
      <c r="E229"/>
      <c r="H229"/>
    </row>
    <row r="230" spans="1:8" x14ac:dyDescent="0.25">
      <c r="A230"/>
      <c r="C230"/>
      <c r="E230"/>
      <c r="H230"/>
    </row>
    <row r="231" spans="1:8" x14ac:dyDescent="0.25">
      <c r="A231"/>
      <c r="C231"/>
      <c r="E231"/>
      <c r="H231"/>
    </row>
    <row r="232" spans="1:8" x14ac:dyDescent="0.25">
      <c r="A232"/>
      <c r="C232"/>
      <c r="E232"/>
      <c r="H232"/>
    </row>
    <row r="233" spans="1:8" x14ac:dyDescent="0.25">
      <c r="A233"/>
      <c r="C233"/>
      <c r="E233"/>
      <c r="H233"/>
    </row>
    <row r="234" spans="1:8" x14ac:dyDescent="0.25">
      <c r="A234"/>
      <c r="C234"/>
      <c r="E234"/>
      <c r="H234"/>
    </row>
    <row r="235" spans="1:8" x14ac:dyDescent="0.25">
      <c r="A235"/>
      <c r="C235"/>
      <c r="E235"/>
      <c r="H235"/>
    </row>
    <row r="236" spans="1:8" x14ac:dyDescent="0.25">
      <c r="A236"/>
      <c r="C236"/>
      <c r="E236"/>
      <c r="H236"/>
    </row>
    <row r="237" spans="1:8" x14ac:dyDescent="0.25">
      <c r="A237"/>
      <c r="C237"/>
      <c r="E237"/>
      <c r="H237"/>
    </row>
    <row r="238" spans="1:8" x14ac:dyDescent="0.25">
      <c r="A238"/>
      <c r="C238"/>
      <c r="E238"/>
      <c r="H238"/>
    </row>
    <row r="239" spans="1:8" x14ac:dyDescent="0.25">
      <c r="A239"/>
      <c r="C239"/>
      <c r="E239"/>
      <c r="H239"/>
    </row>
    <row r="240" spans="1:8" x14ac:dyDescent="0.25">
      <c r="A240"/>
      <c r="C240"/>
      <c r="E240"/>
      <c r="H240"/>
    </row>
    <row r="241" spans="1:8" x14ac:dyDescent="0.25">
      <c r="A241"/>
      <c r="C241"/>
      <c r="E241"/>
      <c r="H241"/>
    </row>
    <row r="242" spans="1:8" x14ac:dyDescent="0.25">
      <c r="A242"/>
      <c r="C242"/>
      <c r="E242"/>
      <c r="H242"/>
    </row>
    <row r="243" spans="1:8" x14ac:dyDescent="0.25">
      <c r="A243"/>
      <c r="C243"/>
      <c r="E243"/>
      <c r="H243"/>
    </row>
    <row r="244" spans="1:8" x14ac:dyDescent="0.25">
      <c r="A244"/>
      <c r="C244"/>
      <c r="E244"/>
      <c r="H244"/>
    </row>
    <row r="245" spans="1:8" x14ac:dyDescent="0.25">
      <c r="A245"/>
      <c r="C245"/>
      <c r="E245"/>
      <c r="H245"/>
    </row>
    <row r="246" spans="1:8" x14ac:dyDescent="0.25">
      <c r="A246"/>
      <c r="C246"/>
      <c r="E246"/>
      <c r="H246"/>
    </row>
    <row r="247" spans="1:8" x14ac:dyDescent="0.25">
      <c r="A247"/>
      <c r="C247"/>
      <c r="E247"/>
      <c r="H247"/>
    </row>
    <row r="248" spans="1:8" x14ac:dyDescent="0.25">
      <c r="A248"/>
      <c r="C248"/>
      <c r="E248"/>
      <c r="H248"/>
    </row>
    <row r="249" spans="1:8" x14ac:dyDescent="0.25">
      <c r="A249"/>
      <c r="C249"/>
      <c r="E249"/>
      <c r="H249"/>
    </row>
    <row r="250" spans="1:8" x14ac:dyDescent="0.25">
      <c r="A250"/>
      <c r="C250"/>
      <c r="E250"/>
      <c r="H250"/>
    </row>
    <row r="251" spans="1:8" x14ac:dyDescent="0.25">
      <c r="A251"/>
      <c r="C251"/>
      <c r="E251"/>
      <c r="H251"/>
    </row>
    <row r="252" spans="1:8" x14ac:dyDescent="0.25">
      <c r="A252"/>
      <c r="C252"/>
      <c r="E252"/>
      <c r="H252"/>
    </row>
    <row r="253" spans="1:8" x14ac:dyDescent="0.25">
      <c r="A253"/>
      <c r="C253"/>
      <c r="E253"/>
      <c r="H253"/>
    </row>
    <row r="254" spans="1:8" x14ac:dyDescent="0.25">
      <c r="A254"/>
      <c r="C254"/>
      <c r="E254"/>
      <c r="H254"/>
    </row>
    <row r="255" spans="1:8" x14ac:dyDescent="0.25">
      <c r="A255"/>
      <c r="C255"/>
      <c r="E255"/>
      <c r="H255"/>
    </row>
    <row r="256" spans="1:8" x14ac:dyDescent="0.25">
      <c r="A256"/>
      <c r="C256"/>
      <c r="E256"/>
      <c r="H256"/>
    </row>
    <row r="257" spans="1:8" x14ac:dyDescent="0.25">
      <c r="A257"/>
      <c r="C257"/>
      <c r="E257"/>
      <c r="H257"/>
    </row>
    <row r="258" spans="1:8" x14ac:dyDescent="0.25">
      <c r="A258"/>
      <c r="C258"/>
      <c r="E258"/>
      <c r="H258"/>
    </row>
    <row r="259" spans="1:8" x14ac:dyDescent="0.25">
      <c r="A259"/>
      <c r="C259"/>
      <c r="E259"/>
      <c r="H259"/>
    </row>
    <row r="260" spans="1:8" x14ac:dyDescent="0.25">
      <c r="A260"/>
      <c r="C260"/>
      <c r="E260"/>
      <c r="H260"/>
    </row>
    <row r="261" spans="1:8" x14ac:dyDescent="0.25">
      <c r="A261"/>
      <c r="C261"/>
      <c r="E261"/>
      <c r="H261"/>
    </row>
    <row r="262" spans="1:8" x14ac:dyDescent="0.25">
      <c r="A262"/>
      <c r="C262"/>
      <c r="E262"/>
      <c r="H262"/>
    </row>
    <row r="263" spans="1:8" x14ac:dyDescent="0.25">
      <c r="A263"/>
      <c r="C263"/>
      <c r="E263"/>
      <c r="H263"/>
    </row>
    <row r="264" spans="1:8" x14ac:dyDescent="0.25">
      <c r="A264"/>
      <c r="C264"/>
      <c r="E264"/>
      <c r="H264"/>
    </row>
    <row r="265" spans="1:8" x14ac:dyDescent="0.25">
      <c r="A265"/>
      <c r="C265"/>
      <c r="E265"/>
      <c r="H265"/>
    </row>
    <row r="266" spans="1:8" x14ac:dyDescent="0.25">
      <c r="A266"/>
      <c r="C266"/>
      <c r="E266"/>
      <c r="H266"/>
    </row>
    <row r="267" spans="1:8" x14ac:dyDescent="0.25">
      <c r="A267"/>
      <c r="C267"/>
      <c r="E267"/>
      <c r="H267"/>
    </row>
    <row r="268" spans="1:8" x14ac:dyDescent="0.25">
      <c r="A268"/>
      <c r="C268"/>
      <c r="E268"/>
      <c r="H268"/>
    </row>
    <row r="269" spans="1:8" x14ac:dyDescent="0.25">
      <c r="A269"/>
      <c r="C269"/>
      <c r="E269"/>
      <c r="H269"/>
    </row>
    <row r="270" spans="1:8" x14ac:dyDescent="0.25">
      <c r="A270"/>
      <c r="C270"/>
      <c r="E270"/>
      <c r="H270"/>
    </row>
    <row r="271" spans="1:8" x14ac:dyDescent="0.25">
      <c r="A271"/>
      <c r="C271"/>
      <c r="E271"/>
      <c r="H271"/>
    </row>
    <row r="272" spans="1:8" x14ac:dyDescent="0.25">
      <c r="A272"/>
      <c r="C272"/>
      <c r="E272"/>
      <c r="H272"/>
    </row>
    <row r="273" spans="1:8" x14ac:dyDescent="0.25">
      <c r="A273"/>
      <c r="C273"/>
      <c r="E273"/>
      <c r="H273"/>
    </row>
    <row r="274" spans="1:8" x14ac:dyDescent="0.25">
      <c r="A274"/>
      <c r="C274"/>
      <c r="E274"/>
      <c r="H274"/>
    </row>
    <row r="275" spans="1:8" x14ac:dyDescent="0.25">
      <c r="A275"/>
      <c r="C275"/>
      <c r="E275"/>
      <c r="H275"/>
    </row>
  </sheetData>
  <mergeCells count="1">
    <mergeCell ref="A1:J1"/>
  </mergeCells>
  <conditionalFormatting sqref="B1:B91">
    <cfRule type="duplicateValues" dxfId="1" priority="38"/>
  </conditionalFormatting>
  <conditionalFormatting sqref="B276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ОБЩО</vt:lpstr>
      <vt:lpstr>СПИСЪК 28 - НОЕМВРИ</vt:lpstr>
      <vt:lpstr>СПИСЪК 28 - ДЕКЕМВРИ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Смелова</cp:lastModifiedBy>
  <dcterms:created xsi:type="dcterms:W3CDTF">2025-08-07T10:31:15Z</dcterms:created>
  <dcterms:modified xsi:type="dcterms:W3CDTF">2025-11-20T08:01:24Z</dcterms:modified>
</cp:coreProperties>
</file>