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5RH\"/>
    </mc:Choice>
  </mc:AlternateContent>
  <xr:revisionPtr revIDLastSave="0" documentId="8_{2A7C386D-F014-4268-BD5A-5A5E633FC6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ОБЩО" sheetId="7" r:id="rId1"/>
    <sheet name="СПИСЪК ЯНУАРИ" sheetId="9" r:id="rId2"/>
    <sheet name="ПРЕРАЗГЛЕДАНИ - АВГУСТ" sheetId="10" r:id="rId3"/>
    <sheet name="ПРЕРАЗГЛЕДАНИ - СЕПТЕМВРИ" sheetId="11" r:id="rId4"/>
    <sheet name="ПРЕРАЗГЛЕДАНИ - ОКТОМВРИ" sheetId="12" r:id="rId5"/>
  </sheets>
  <definedNames>
    <definedName name="_xlnm._FilterDatabase" localSheetId="1" hidden="1">'СПИСЪК ЯНУАРИ'!$A$2:$J$89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12" l="1"/>
  <c r="F18" i="12"/>
  <c r="I17" i="12"/>
  <c r="H17" i="12"/>
  <c r="F17" i="12"/>
  <c r="I16" i="12"/>
  <c r="H16" i="12"/>
  <c r="F16" i="12"/>
  <c r="I15" i="12"/>
  <c r="H15" i="12"/>
  <c r="F15" i="12"/>
  <c r="I14" i="12"/>
  <c r="H14" i="12" s="1"/>
  <c r="F14" i="12"/>
  <c r="E14" i="12"/>
  <c r="E13" i="12"/>
  <c r="F13" i="12" s="1"/>
  <c r="E12" i="12"/>
  <c r="I12" i="12" s="1"/>
  <c r="H12" i="12" s="1"/>
  <c r="E11" i="12"/>
  <c r="I11" i="12" s="1"/>
  <c r="H11" i="12" s="1"/>
  <c r="I10" i="12"/>
  <c r="H10" i="12" s="1"/>
  <c r="F10" i="12"/>
  <c r="E10" i="12"/>
  <c r="E9" i="12"/>
  <c r="F9" i="12" s="1"/>
  <c r="E8" i="12"/>
  <c r="I8" i="12" s="1"/>
  <c r="H8" i="12" s="1"/>
  <c r="E7" i="12"/>
  <c r="I7" i="12" s="1"/>
  <c r="H7" i="12" s="1"/>
  <c r="I6" i="12"/>
  <c r="H6" i="12"/>
  <c r="F6" i="12"/>
  <c r="E5" i="12"/>
  <c r="I5" i="12" s="1"/>
  <c r="H5" i="12" s="1"/>
  <c r="I4" i="12"/>
  <c r="H4" i="12"/>
  <c r="F4" i="12"/>
  <c r="E19" i="11"/>
  <c r="I18" i="11"/>
  <c r="F18" i="11"/>
  <c r="I17" i="11"/>
  <c r="F17" i="11"/>
  <c r="I16" i="11"/>
  <c r="H16" i="11"/>
  <c r="I15" i="11"/>
  <c r="H15" i="11"/>
  <c r="F15" i="11"/>
  <c r="I14" i="11"/>
  <c r="H14" i="11"/>
  <c r="F14" i="11"/>
  <c r="I13" i="11"/>
  <c r="H13" i="11"/>
  <c r="F13" i="11"/>
  <c r="I12" i="11"/>
  <c r="H12" i="11"/>
  <c r="F12" i="11"/>
  <c r="I11" i="11"/>
  <c r="H11" i="11"/>
  <c r="F11" i="11"/>
  <c r="I10" i="11"/>
  <c r="H10" i="11" s="1"/>
  <c r="F10" i="11"/>
  <c r="I9" i="11"/>
  <c r="H9" i="11"/>
  <c r="F9" i="11"/>
  <c r="I8" i="11"/>
  <c r="H8" i="11"/>
  <c r="F8" i="11"/>
  <c r="I7" i="11"/>
  <c r="F7" i="11"/>
  <c r="I6" i="11"/>
  <c r="H6" i="11"/>
  <c r="H19" i="11" s="1"/>
  <c r="F6" i="11"/>
  <c r="F19" i="11" s="1"/>
  <c r="I5" i="11"/>
  <c r="I19" i="11" s="1"/>
  <c r="F5" i="11"/>
  <c r="I4" i="11"/>
  <c r="F4" i="11"/>
  <c r="E8" i="10"/>
  <c r="I7" i="10"/>
  <c r="H7" i="10"/>
  <c r="F7" i="10"/>
  <c r="I6" i="10"/>
  <c r="H6" i="10"/>
  <c r="I5" i="10"/>
  <c r="H5" i="10"/>
  <c r="H8" i="10" s="1"/>
  <c r="I4" i="10"/>
  <c r="I8" i="10" s="1"/>
  <c r="F4" i="10"/>
  <c r="F8" i="10" s="1"/>
  <c r="E4" i="10"/>
  <c r="J89" i="9"/>
  <c r="I89" i="9"/>
  <c r="G89" i="9"/>
  <c r="F89" i="9"/>
  <c r="F19" i="7"/>
  <c r="G19" i="7" s="1"/>
  <c r="F18" i="7"/>
  <c r="G18" i="7" s="1"/>
  <c r="F16" i="7"/>
  <c r="E16" i="7"/>
  <c r="D16" i="7"/>
  <c r="C16" i="7"/>
  <c r="G15" i="7"/>
  <c r="F15" i="7"/>
  <c r="F14" i="7"/>
  <c r="G14" i="7" s="1"/>
  <c r="G12" i="7" s="1"/>
  <c r="F12" i="7"/>
  <c r="E12" i="7"/>
  <c r="D12" i="7"/>
  <c r="C12" i="7"/>
  <c r="C20" i="7" s="1"/>
  <c r="F10" i="7"/>
  <c r="G10" i="7" s="1"/>
  <c r="G8" i="7" s="1"/>
  <c r="F8" i="7"/>
  <c r="E8" i="7"/>
  <c r="D8" i="7"/>
  <c r="C8" i="7"/>
  <c r="G7" i="7"/>
  <c r="G6" i="7"/>
  <c r="G5" i="7"/>
  <c r="G4" i="7"/>
  <c r="F4" i="7"/>
  <c r="F20" i="7" s="1"/>
  <c r="E4" i="7"/>
  <c r="E20" i="7" s="1"/>
  <c r="D4" i="7"/>
  <c r="D20" i="7" s="1"/>
  <c r="C4" i="7"/>
  <c r="G16" i="7" l="1"/>
  <c r="G20" i="7" s="1"/>
  <c r="F11" i="12"/>
  <c r="F7" i="12"/>
  <c r="F12" i="12"/>
  <c r="F8" i="12"/>
  <c r="F5" i="12"/>
  <c r="F19" i="12" s="1"/>
  <c r="I9" i="12"/>
  <c r="I19" i="12" s="1"/>
  <c r="I13" i="12"/>
  <c r="H13" i="12" s="1"/>
  <c r="H19" i="12" s="1"/>
  <c r="E19" i="12"/>
</calcChain>
</file>

<file path=xl/sharedStrings.xml><?xml version="1.0" encoding="utf-8"?>
<sst xmlns="http://schemas.openxmlformats.org/spreadsheetml/2006/main" count="412" uniqueCount="258">
  <si>
    <t>ОТЧЕТЕН ПЕРИОД</t>
  </si>
  <si>
    <t>Продукт</t>
  </si>
  <si>
    <t>Бр. одобрени
заявления</t>
  </si>
  <si>
    <t>Бр. идентифицирани лица
с право на подпомагане по Програмата</t>
  </si>
  <si>
    <t>Суми без ДДС</t>
  </si>
  <si>
    <t>Суми  с ДДС</t>
  </si>
  <si>
    <t xml:space="preserve">Одобрени заявления за периода </t>
  </si>
  <si>
    <t xml:space="preserve">Кандидати с 0% ставка по  ЗДДС </t>
  </si>
  <si>
    <t>Кандидати с 9% ставка по ЗДДС</t>
  </si>
  <si>
    <t>Кандидати с 20% ставка по ЗДДС</t>
  </si>
  <si>
    <t>№ ред</t>
  </si>
  <si>
    <t>ПП рег. номер</t>
  </si>
  <si>
    <t>Наименование на кандидата</t>
  </si>
  <si>
    <t>ЕИК/ЕГН/Булстат</t>
  </si>
  <si>
    <t>Преминава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</si>
  <si>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</si>
  <si>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</si>
  <si>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</si>
  <si>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Суми с ДДС</t>
  </si>
  <si>
    <t>Да</t>
  </si>
  <si>
    <t>BG-176789478-2022-31-0006</t>
  </si>
  <si>
    <t>BG-176789478-2022-31-0007</t>
  </si>
  <si>
    <t>СИЛВЕР ЕООД</t>
  </si>
  <si>
    <t>ЛЕТИЩЕ СОФИЯ ЕАД</t>
  </si>
  <si>
    <t>БЕСТ ГЕСТ ЕООД</t>
  </si>
  <si>
    <t>BG-176789478-2022-31-0014</t>
  </si>
  <si>
    <t>ХИТ-СТРОЙ ООД</t>
  </si>
  <si>
    <t>АНВЕРС КОМЕРС ЕООД</t>
  </si>
  <si>
    <t>ЮНИПРАЙД ЕООД</t>
  </si>
  <si>
    <t>BG-176789478-2022-31-0026</t>
  </si>
  <si>
    <t>BG-176789478-2022-31-0029</t>
  </si>
  <si>
    <t>BG-176789478-2022-31-0033</t>
  </si>
  <si>
    <t>КОМЕТА ЕКСПЕРТ ЕООД</t>
  </si>
  <si>
    <t>BG-176789478-2022-31-0047</t>
  </si>
  <si>
    <t>ОЛИМПИЯ ГРУП ООД</t>
  </si>
  <si>
    <t>ОБЩИНА ПЛОВДИВ</t>
  </si>
  <si>
    <t>BG-176789478-2022-31-0052</t>
  </si>
  <si>
    <t>МОНОПОЛ МГ ООД</t>
  </si>
  <si>
    <t>БМ ХОТЕЛИ ЕООД</t>
  </si>
  <si>
    <t>ЛИНАПАСК ЕООД</t>
  </si>
  <si>
    <t>BG-176789478-2022-31-0061</t>
  </si>
  <si>
    <t>ОБЩИНА ВЕЛИКИ ПРЕСЛАВ</t>
  </si>
  <si>
    <t>ТИК ТАК - АТАНАСОВ ЕООД</t>
  </si>
  <si>
    <t>ЛОТОС РОСИ ЕООД</t>
  </si>
  <si>
    <t>ДЖОЙ ТУР ЕООД</t>
  </si>
  <si>
    <t>ЕТ "РОСА - Руска Минчева"</t>
  </si>
  <si>
    <t>BG-176789478-2022-31-0073</t>
  </si>
  <si>
    <t>СЕЛЕНА МЕНИДЖМЪНТ ЕООД</t>
  </si>
  <si>
    <t>BG-176789478-2022-31-0076</t>
  </si>
  <si>
    <t>BG-176789478-2022-31-0078</t>
  </si>
  <si>
    <t>МЕЖДУНАРОДЕН КОЛЕЖ ООД</t>
  </si>
  <si>
    <t>BG-176789478-2022-31-0079</t>
  </si>
  <si>
    <t>ЕГОСОЛ ЕООД</t>
  </si>
  <si>
    <t>BG-176789478-2022-31-0082</t>
  </si>
  <si>
    <t>ЛОТОС МЕНИДЖМЪНТ ЕООД</t>
  </si>
  <si>
    <t>БАУТЕК БЪЛГАРИЯ ООД</t>
  </si>
  <si>
    <t>ЮРОПРОПЕРТИС БГ ЕООД</t>
  </si>
  <si>
    <t>РОМЕО 999 ЕООД</t>
  </si>
  <si>
    <t>BG-176789478-2022-31-0110</t>
  </si>
  <si>
    <t>ФАВОРИТ ГРУП ООД</t>
  </si>
  <si>
    <t>BG-176789478-2022-32-0003</t>
  </si>
  <si>
    <t>BG-176789478-2022-32-0007</t>
  </si>
  <si>
    <t>BG-176789478-2022-32-0019</t>
  </si>
  <si>
    <t>BG-176789478-2022-32-0023</t>
  </si>
  <si>
    <t>BG-176789478-2022-32-0029</t>
  </si>
  <si>
    <t>BG-176789478-2022-32-0037</t>
  </si>
  <si>
    <t>BG-176789478-2022-32-0045</t>
  </si>
  <si>
    <t>BG-176789478-2022-32-0046</t>
  </si>
  <si>
    <t>BG-176789478-2022-32-0053</t>
  </si>
  <si>
    <t>BG-176789478-2022-32-0055</t>
  </si>
  <si>
    <t>BG-176789478-2022-32-0071</t>
  </si>
  <si>
    <t>BG-176789478-2022-32-0078</t>
  </si>
  <si>
    <t>BG-176789478-2022-32-0083</t>
  </si>
  <si>
    <t>ИКОН-60 ЕООД</t>
  </si>
  <si>
    <t>BG-176789478-2022-32-0089</t>
  </si>
  <si>
    <t>ХОТЕЛ ЗАРЯ ЕООД</t>
  </si>
  <si>
    <t>ЕТ ПАМ-2000 ПЛАМЕНА ЧЕРЕШАРСКА</t>
  </si>
  <si>
    <t>Проект</t>
  </si>
  <si>
    <t>Кандидат</t>
  </si>
  <si>
    <t>ЕИК</t>
  </si>
  <si>
    <t>Стойност без ДДС</t>
  </si>
  <si>
    <t>Стойност с ДДС</t>
  </si>
  <si>
    <t>BG-176789478-2022-30-0010</t>
  </si>
  <si>
    <t xml:space="preserve">Бр. верифицирани
 нощувки </t>
  </si>
  <si>
    <t>ОБЩО</t>
  </si>
  <si>
    <t>BG-176789478-2022-35-0001</t>
  </si>
  <si>
    <t>УОЛТЪН АСОШИЙТС БЪЛГАРИЯ ООД</t>
  </si>
  <si>
    <t>BG-176789478-2022-35-0002</t>
  </si>
  <si>
    <t>BG-176789478-2022-35-0003</t>
  </si>
  <si>
    <t>МИКОНОС-АЛФА ЕООД</t>
  </si>
  <si>
    <t>BG-176789478-2022-35-0004</t>
  </si>
  <si>
    <t>Почивна база на Народното събрание-Велинград</t>
  </si>
  <si>
    <t>BG-176789478-2022-35-0006</t>
  </si>
  <si>
    <t>BG-176789478-2022-35-0007</t>
  </si>
  <si>
    <t>BG-176789478-2022-35-0009</t>
  </si>
  <si>
    <t>BG-176789478-2022-35-0010</t>
  </si>
  <si>
    <t>ИТ КЪМПАНИ ЕООД</t>
  </si>
  <si>
    <t>BG-176789478-2022-35-0012</t>
  </si>
  <si>
    <t>ПиИ ГРУП ООД</t>
  </si>
  <si>
    <t>BG-176789478-2022-35-0013</t>
  </si>
  <si>
    <t>BG-176789478-2022-35-0015</t>
  </si>
  <si>
    <t>ЯВОР ТРАНС 87 ЕООД</t>
  </si>
  <si>
    <t>BG-176789478-2022-35-0016</t>
  </si>
  <si>
    <t xml:space="preserve">ДАЛИЯ ГАРДЪН ООД </t>
  </si>
  <si>
    <t>BG-176789478-2022-35-0017</t>
  </si>
  <si>
    <t>КАМХАУС ООД</t>
  </si>
  <si>
    <t>BG-176789478-2022-35-0018</t>
  </si>
  <si>
    <t>BG-176789478-2022-35-0019</t>
  </si>
  <si>
    <t>BG-176789478-2022-35-0020</t>
  </si>
  <si>
    <t>ОРБЕЛОС БГ ООД</t>
  </si>
  <si>
    <t>BG-176789478-2022-35-0021</t>
  </si>
  <si>
    <t>ХОССЕИН ПРОПЪРТИС ЕООД</t>
  </si>
  <si>
    <t>BG-176789478-2022-35-0023</t>
  </si>
  <si>
    <t>Е И К ТУРИСТ ГРУП ЕООД</t>
  </si>
  <si>
    <t>BG-176789478-2022-35-0024</t>
  </si>
  <si>
    <t>Е и К Турист Груп ЕООД</t>
  </si>
  <si>
    <t>BG-176789478-2022-35-0025</t>
  </si>
  <si>
    <t>BG-176789478-2022-35-0026</t>
  </si>
  <si>
    <t>BG-176789478-2022-35-0027</t>
  </si>
  <si>
    <t xml:space="preserve">Е и К Турист Груп ЕООД </t>
  </si>
  <si>
    <t>BG-176789478-2022-35-0028</t>
  </si>
  <si>
    <t>BG-176789478-2022-35-0029</t>
  </si>
  <si>
    <t>BG-176789478-2022-35-0030</t>
  </si>
  <si>
    <t>BG-176789478-2022-35-0031</t>
  </si>
  <si>
    <t>BG-176789478-2022-35-0032</t>
  </si>
  <si>
    <t>BG-176789478-2022-35-0034</t>
  </si>
  <si>
    <t>ЮПИ-ТИ ООД</t>
  </si>
  <si>
    <t>BG-176789478-2022-35-0035</t>
  </si>
  <si>
    <t>ХОТЕЛ МЕДИТЕ ЕООД</t>
  </si>
  <si>
    <t>BG-176789478-2022-35-0036</t>
  </si>
  <si>
    <t>ВИХРЕН88 ООД</t>
  </si>
  <si>
    <t>BG-176789478-2022-35-0037</t>
  </si>
  <si>
    <t>ТРЕВЪЛ БГ ООД</t>
  </si>
  <si>
    <t>BG-176789478-2022-35-0038</t>
  </si>
  <si>
    <t>СПЕКТЪР 20 ООД</t>
  </si>
  <si>
    <t>BG-176789478-2022-35-0040</t>
  </si>
  <si>
    <t>BG-176789478-2022-35-0041</t>
  </si>
  <si>
    <t>ДАРОВАНИЕ Х ООД ЕООД</t>
  </si>
  <si>
    <t>BG-176789478-2022-35-0042</t>
  </si>
  <si>
    <t>ДИАН СИМЕОНОВ</t>
  </si>
  <si>
    <t>BG-176789478-2022-35-0043</t>
  </si>
  <si>
    <t>BG-176789478-2022-35-0044</t>
  </si>
  <si>
    <t>BG-176789478-2022-35-0045</t>
  </si>
  <si>
    <t>НОРТИКОТУР ООД</t>
  </si>
  <si>
    <t>BG-176789478-2022-35-0046</t>
  </si>
  <si>
    <t>ДЕЛТА ПАЛАС ПРИМ ЕООД</t>
  </si>
  <si>
    <t>BG-176789478-2022-35-0047</t>
  </si>
  <si>
    <t>ОБЩИНА БЯЛА</t>
  </si>
  <si>
    <t>BG-176789478-2022-35-0048</t>
  </si>
  <si>
    <t>ПБ МОРСКО УТРО</t>
  </si>
  <si>
    <t>BG-176789478-2022-35-0049</t>
  </si>
  <si>
    <t>ДОРА - 80 ООД</t>
  </si>
  <si>
    <t>BG-176789478-2022-35-0050</t>
  </si>
  <si>
    <t>BG-176789478-2022-35-0051</t>
  </si>
  <si>
    <t>BG-176789478-2022-35-0052</t>
  </si>
  <si>
    <t>ПЕРУН-А ЕООД</t>
  </si>
  <si>
    <t>BG-176789478-2022-35-0053</t>
  </si>
  <si>
    <t>BG-176789478-2022-35-0054</t>
  </si>
  <si>
    <t>BG-176789478-2022-35-0056</t>
  </si>
  <si>
    <t>ХОЛДИНГ БДЖ ЕАД</t>
  </si>
  <si>
    <t>BG-176789478-2022-35-0057</t>
  </si>
  <si>
    <t>МОНТАЖИ ЕАД - Клон Варна</t>
  </si>
  <si>
    <t>BG-176789478-2022-35-0058</t>
  </si>
  <si>
    <t>BG-176789478-2022-35-0059</t>
  </si>
  <si>
    <t>ДОАНИ 93 ЕООД</t>
  </si>
  <si>
    <t>BG-176789478-2022-35-0063</t>
  </si>
  <si>
    <t>BG-176789478-2022-35-0065</t>
  </si>
  <si>
    <t>BG-176789478-2022-35-0067</t>
  </si>
  <si>
    <t>BG-176789478-2022-35-0068</t>
  </si>
  <si>
    <t>BG-176789478-2022-35-0071</t>
  </si>
  <si>
    <t>ДИНЕМ М ЕООД</t>
  </si>
  <si>
    <t>BG-176789478-2022-35-0072</t>
  </si>
  <si>
    <t>BG-176789478-2022-35-0073</t>
  </si>
  <si>
    <t>BG-176789478-2022-35-0074</t>
  </si>
  <si>
    <t>ПРИМАВЕРА ЛУКС ЕООД</t>
  </si>
  <si>
    <t>BG-176789478-2022-35-0075</t>
  </si>
  <si>
    <t>ПЕНЕЛОПЕ ПРИМОРСКО ЕООД</t>
  </si>
  <si>
    <t>BG-176789478-2022-35-0076</t>
  </si>
  <si>
    <t>BG-176789478-2022-35-0077</t>
  </si>
  <si>
    <t>BG-176789478-2022-35-0078</t>
  </si>
  <si>
    <t>BG-176789478-2022-35-0079</t>
  </si>
  <si>
    <t>АРИЯ ТУР ЕООД</t>
  </si>
  <si>
    <t>BG-176789478-2022-35-0080</t>
  </si>
  <si>
    <t>М-Повер-ХЛ ЕООД</t>
  </si>
  <si>
    <t>BG-176789478-2022-35-0081</t>
  </si>
  <si>
    <t>BG-176789478-2022-35-0082</t>
  </si>
  <si>
    <t>BG-176789478-2022-35-0083</t>
  </si>
  <si>
    <t>BG-176789478-2022-35-0087</t>
  </si>
  <si>
    <t>КОНИКС ТРАВЪЛ ЕООД</t>
  </si>
  <si>
    <t>BG-176789478-2022-35-0088</t>
  </si>
  <si>
    <t>BG-176789478-2022-35-0089</t>
  </si>
  <si>
    <t>КОЛЕЛОТО РЕСТ ООД</t>
  </si>
  <si>
    <t>BG-176789478-2022-35-0090</t>
  </si>
  <si>
    <t>БР МЕНИДЖМЪНТ ООД</t>
  </si>
  <si>
    <t>BG-176789478-2022-35-0091</t>
  </si>
  <si>
    <t>BG-176789478-2022-35-0092</t>
  </si>
  <si>
    <t>BG-176789478-2022-35-0094</t>
  </si>
  <si>
    <t>ГРУП 666 ЕООД</t>
  </si>
  <si>
    <t>BG-176789478-2022-35-0095</t>
  </si>
  <si>
    <t>МИНИ МАРИЦА ИЗТОК ЕАД</t>
  </si>
  <si>
    <t>BG833017552</t>
  </si>
  <si>
    <t>BG-176789478-2022-35-0098</t>
  </si>
  <si>
    <t>BG-176789478-2022-35-0099</t>
  </si>
  <si>
    <t>BG-176789478-2022-35-0100</t>
  </si>
  <si>
    <t>BG-176789478-2022-35-0102</t>
  </si>
  <si>
    <t>BG-176789478-2022-35-0103</t>
  </si>
  <si>
    <t>ЕКОГРУП ЕООД</t>
  </si>
  <si>
    <t>BG-176789478-2022-35-0106</t>
  </si>
  <si>
    <t>BG-176789478-2022-35-0107</t>
  </si>
  <si>
    <t>BG-176789478-2022-35-0108</t>
  </si>
  <si>
    <t>BG-176789478-2022-35-0112</t>
  </si>
  <si>
    <t>МАЯ НИКОЛОВА</t>
  </si>
  <si>
    <t>BG-176789478-2022-35-0113</t>
  </si>
  <si>
    <t xml:space="preserve"> </t>
  </si>
  <si>
    <t>BG-176789478-2022-30-0083</t>
  </si>
  <si>
    <t>BG-176789478-2022-30-0093</t>
  </si>
  <si>
    <t>BG-176789478-2022-30-0040</t>
  </si>
  <si>
    <t>М - ПОВЕР - ХЛ ЕООД</t>
  </si>
  <si>
    <t>106527900</t>
  </si>
  <si>
    <t>СЪНСОЛАР ЕООД</t>
  </si>
  <si>
    <t>8316299990217</t>
  </si>
  <si>
    <t>102937179</t>
  </si>
  <si>
    <t>204272697</t>
  </si>
  <si>
    <t>101564407</t>
  </si>
  <si>
    <t>202067302</t>
  </si>
  <si>
    <t>000931625</t>
  </si>
  <si>
    <t>1308228780478</t>
  </si>
  <si>
    <t>124596702</t>
  </si>
  <si>
    <t>200735692</t>
  </si>
  <si>
    <t>Е-МАРКЕТИНГ ЕООД</t>
  </si>
  <si>
    <t>BG-176789478-2022-32-0091</t>
  </si>
  <si>
    <t>ДЖИ ЕН ИНВЕСТМЪНТ ЕООД</t>
  </si>
  <si>
    <t>OT 01.01.2025 г.  ДО 31.01.2025 г.</t>
  </si>
  <si>
    <t>OT 01.08.2024 г.  ДО 31.08.2024 г.</t>
  </si>
  <si>
    <t>OT 01.09.2024 г.  ДО 30.09.2024 г.</t>
  </si>
  <si>
    <t>OT 01.10.2024 г.  ДО 31.10.2024 г.</t>
  </si>
  <si>
    <t>№</t>
  </si>
  <si>
    <t xml:space="preserve">Е И К ТУРИСТ ГРУП ЕООД </t>
  </si>
  <si>
    <t xml:space="preserve">МЕЖДУНАРОДЕН КОЛЕЖ ООД </t>
  </si>
  <si>
    <t>ДАРОВАНИЕ Х ОДД ЕООД</t>
  </si>
  <si>
    <t>М-ПОВЕР-ХЛ ЕООД</t>
  </si>
  <si>
    <t>ДАНИЕЛ ЙОРДАНОВ ИСКРЕВ</t>
  </si>
  <si>
    <t>ВАТОМ ТОМОВИ 1991 ООД</t>
  </si>
  <si>
    <t>БУЛТУРС ГРУП ЕООД</t>
  </si>
  <si>
    <t>МАРИНА КЕЙП МЕНИДЖМЪНТ ЕООД</t>
  </si>
  <si>
    <t>СМАРТ ТРЕЙД ЕНД ТРАВЕЛ ООД</t>
  </si>
  <si>
    <t>ФОНДАЦИЯ БЪЛГАРСКО ДЕТЕ</t>
  </si>
  <si>
    <t>БАЛАНИ ВЮ ЕООД</t>
  </si>
  <si>
    <t>НАЦИОНАЛЕН ЦЕНТЪР ПО ОБЩЕСТВЕНО ЗДРАВЕ И АНАЛИЗИ</t>
  </si>
  <si>
    <t>АМБАРИЦА-ГО ООД</t>
  </si>
  <si>
    <t>ЕиК НЕДВИЖИМОСТИ БГ ООД</t>
  </si>
  <si>
    <t>УОЛТЪН АСОШИЙТС-БЪЛГАРИЯ ООД</t>
  </si>
  <si>
    <t>ПОЧИВНА БАЗА СЛЪНЧЕВ БРЯГ</t>
  </si>
  <si>
    <t xml:space="preserve">СПИСЪК № 29 ЗА ОДОБРЯВАНЕ НА ПОМОЩ НА КАНДИДАТИТЕ ПО 
 "ПРОГРАМА ЗА ХУМАНИТАРНО ПОДПОМАГАНЕ НА РАЗСЕЛЕНИ ЛИЦА ОТ УКРАЙНА С ПРЕДОСТАВЕНА ВРЕМЕННА ЗАРКИЛА В РЕПУБЛИКА БЪЛГАРИЯ"  
</t>
  </si>
  <si>
    <t>СПИСЪК № 29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01.01.2025 Г. ДО 31.01.2025 Г.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</si>
  <si>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01.08.2024 Г. ДО 31.08.2024 Г., ВСЛЕДСТВИЕ НА ПРЕРАЗГЛЕЖДАНЕ НА ПРОЕКТНИТЕ ПРЕДЛОЖЕНИЯ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</si>
  <si>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01.09.2024 Г. ДО 30.09.2024 Г., ВСЛЕДСТВИЕ НА ПРЕРАЗГЛЕЖДАНЕ НА ПРОЕКТНИТЕ ПРЕДЛОЖЕНИЯ</t>
  </si>
  <si>
    <t>СПИСЪК № 29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01.10.2024 Г. ДО 31.10.2024 Г., ВСЛЕДСТВИЕ НА ПРЕРАЗГЛЕЖДАНЕ НА ПРОЕКТНИТЕ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</si>
</sst>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лв.&quot;_-;\-* #,##0.00\ &quot;лв.&quot;_-;_-* &quot;-&quot;??\ &quot;лв.&quot;_-;_-@_-"/>
    <numFmt numFmtId="43" formatCode="_-* #,##0.00_-;\-* #,##0.00_-;_-* &quot;-&quot;??_-;_-@_-"/>
    <numFmt numFmtId="164" formatCode="#,##0.00\ &quot;лв.&quot;"/>
    <numFmt numFmtId="165" formatCode="_-* #,##0.00\ [$лв.-402]_-;\-* #,##0.00\ [$лв.-402]_-;_-* &quot;-&quot;??\ [$лв.-402]_-;_-@_-"/>
    <numFmt numFmtId="166" formatCode="_-* #,##0\ [$лв.-402]_-;\-* #,##0\ [$лв.-402]_-;_-* &quot;-&quot;??\ [$лв.-402]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0" fontId="4" fillId="0" borderId="0" xfId="3"/>
    <xf numFmtId="0" fontId="4" fillId="0" borderId="0" xfId="3" applyAlignment="1">
      <alignment vertical="top"/>
    </xf>
    <xf numFmtId="0" fontId="4" fillId="0" borderId="0" xfId="3" applyAlignment="1">
      <alignment vertical="top" wrapText="1"/>
    </xf>
    <xf numFmtId="164" fontId="4" fillId="0" borderId="0" xfId="3" applyNumberFormat="1" applyAlignment="1">
      <alignment vertical="top"/>
    </xf>
    <xf numFmtId="0" fontId="7" fillId="0" borderId="0" xfId="3" applyFont="1"/>
    <xf numFmtId="164" fontId="4" fillId="0" borderId="0" xfId="3" applyNumberFormat="1"/>
    <xf numFmtId="0" fontId="4" fillId="0" borderId="0" xfId="3" applyAlignment="1"/>
    <xf numFmtId="44" fontId="7" fillId="0" borderId="0" xfId="2" applyFont="1"/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6" borderId="0" xfId="0" applyNumberFormat="1" applyFont="1" applyFill="1" applyBorder="1" applyAlignment="1" applyProtection="1"/>
    <xf numFmtId="44" fontId="3" fillId="6" borderId="0" xfId="0" applyNumberFormat="1" applyFont="1" applyFill="1" applyBorder="1" applyAlignment="1" applyProtection="1"/>
    <xf numFmtId="164" fontId="4" fillId="0" borderId="0" xfId="2" applyNumberFormat="1" applyFont="1" applyAlignment="1">
      <alignment vertical="top"/>
    </xf>
    <xf numFmtId="0" fontId="2" fillId="0" borderId="0" xfId="3" applyFont="1" applyAlignment="1">
      <alignment vertical="top"/>
    </xf>
    <xf numFmtId="0" fontId="2" fillId="0" borderId="0" xfId="3" applyFont="1" applyAlignment="1">
      <alignment vertical="top" wrapText="1"/>
    </xf>
    <xf numFmtId="44" fontId="2" fillId="0" borderId="0" xfId="2" applyFont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vertical="center" wrapText="1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3" fontId="2" fillId="3" borderId="1" xfId="0" applyNumberFormat="1" applyFont="1" applyFill="1" applyBorder="1" applyAlignment="1">
      <alignment horizontal="center" vertical="center"/>
    </xf>
    <xf numFmtId="44" fontId="2" fillId="3" borderId="1" xfId="2" applyFont="1" applyFill="1" applyBorder="1"/>
    <xf numFmtId="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vertical="center"/>
    </xf>
    <xf numFmtId="0" fontId="0" fillId="0" borderId="0" xfId="0" applyFont="1"/>
    <xf numFmtId="49" fontId="0" fillId="0" borderId="4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165" fontId="0" fillId="0" borderId="4" xfId="0" applyNumberFormat="1" applyFont="1" applyFill="1" applyBorder="1" applyAlignment="1">
      <alignment horizontal="right" vertical="center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/>
    <xf numFmtId="0" fontId="9" fillId="3" borderId="1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165" fontId="6" fillId="5" borderId="1" xfId="0" applyNumberFormat="1" applyFont="1" applyFill="1" applyBorder="1" applyAlignment="1">
      <alignment horizontal="right" vertical="center"/>
    </xf>
    <xf numFmtId="9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">
    <cellStyle name="Accent1 2" xfId="4" xr:uid="{00000000-0005-0000-0000-000000000000}"/>
    <cellStyle name="Comma" xfId="1" builtinId="3"/>
    <cellStyle name="Currency" xfId="2" builtinId="4"/>
    <cellStyle name="Normal" xfId="0" builtinId="0"/>
    <cellStyle name="Normal 4" xfId="3" xr:uid="{00000000-0005-0000-0000-000004000000}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* #,##0.00\ &quot;лв.&quot;_-;\-* #,##0.00\ &quot;лв.&quot;_-;_-* &quot;-&quot;??\ &quot;лв.&quot;_-;_-@_-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#,##0.0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-* #,##0.00\ &quot;лв.&quot;_-;\-* #,##0.00\ &quot;лв.&quot;_-;_-* &quot;-&quot;??\ &quot;лв.&quot;_-;_-@_-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#,##0.0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5" displayName="Table5" ref="A3:G20" totalsRowCount="1" headerRowDxfId="10">
  <autoFilter ref="A3:G19" xr:uid="{00000000-0009-0000-0100-000002000000}"/>
  <tableColumns count="7">
    <tableColumn id="1" xr3:uid="{00000000-0010-0000-0000-000001000000}" name="ОТЧЕТЕН ПЕРИОД" totalsRowLabel="ОБЩО" totalsRowDxfId="9"/>
    <tableColumn id="2" xr3:uid="{00000000-0010-0000-0000-000002000000}" name="Продукт" totalsRowDxfId="8"/>
    <tableColumn id="3" xr3:uid="{00000000-0010-0000-0000-000003000000}" name="Бр. одобрени_x000a_заявления" totalsRowFunction="custom" totalsRowDxfId="7">
      <totalsRowFormula>C4+C12+C16+C8</totalsRowFormula>
    </tableColumn>
    <tableColumn id="6" xr3:uid="{00000000-0010-0000-0000-000006000000}" name="Бр. идентифицирани лица_x000a_с право на подпомагане по Програмата" totalsRowFunction="custom" totalsRowDxfId="6">
      <totalsRowFormula>D4+D12+D16+D8</totalsRowFormula>
    </tableColumn>
    <tableColumn id="7" xr3:uid="{00000000-0010-0000-0000-000007000000}" name="Бр. верифицирани_x000a_ нощувки " totalsRowFunction="custom" totalsRowDxfId="5">
      <totalsRowFormula>E4+E12+E16+E8</totalsRowFormula>
    </tableColumn>
    <tableColumn id="4" xr3:uid="{00000000-0010-0000-0000-000004000000}" name="Суми без ДДС" totalsRowFunction="custom" dataDxfId="4" totalsRowDxfId="3">
      <totalsRowFormula>F4+F12+F16+F8</totalsRowFormula>
    </tableColumn>
    <tableColumn id="5" xr3:uid="{00000000-0010-0000-0000-000005000000}" name="Суми  с ДДС" totalsRowFunction="custom" dataDxfId="2" totalsRowDxfId="1">
      <totalsRowFormula>G4+G12+G16+G8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zoomScaleNormal="100" workbookViewId="0">
      <selection sqref="A1:G2"/>
    </sheetView>
  </sheetViews>
  <sheetFormatPr defaultRowHeight="15" x14ac:dyDescent="0.25"/>
  <cols>
    <col min="1" max="1" width="31.5703125" style="6" bestFit="1" customWidth="1"/>
    <col min="2" max="2" width="38.7109375" style="6" customWidth="1"/>
    <col min="3" max="3" width="16.85546875" style="6" customWidth="1"/>
    <col min="4" max="4" width="31.5703125" style="6" customWidth="1"/>
    <col min="5" max="5" width="22" style="6" customWidth="1"/>
    <col min="6" max="7" width="22.42578125" style="11" customWidth="1"/>
    <col min="8" max="256" width="9.140625" style="6"/>
    <col min="257" max="257" width="31.5703125" style="6" bestFit="1" customWidth="1"/>
    <col min="258" max="258" width="38.7109375" style="6" customWidth="1"/>
    <col min="259" max="259" width="16.85546875" style="6" customWidth="1"/>
    <col min="260" max="260" width="31.5703125" style="6" customWidth="1"/>
    <col min="261" max="261" width="22" style="6" customWidth="1"/>
    <col min="262" max="262" width="21.28515625" style="6" customWidth="1"/>
    <col min="263" max="263" width="20.5703125" style="6" customWidth="1"/>
    <col min="264" max="512" width="9.140625" style="6"/>
    <col min="513" max="513" width="31.5703125" style="6" bestFit="1" customWidth="1"/>
    <col min="514" max="514" width="38.7109375" style="6" customWidth="1"/>
    <col min="515" max="515" width="16.85546875" style="6" customWidth="1"/>
    <col min="516" max="516" width="31.5703125" style="6" customWidth="1"/>
    <col min="517" max="517" width="22" style="6" customWidth="1"/>
    <col min="518" max="518" width="21.28515625" style="6" customWidth="1"/>
    <col min="519" max="519" width="20.5703125" style="6" customWidth="1"/>
    <col min="520" max="768" width="9.140625" style="6"/>
    <col min="769" max="769" width="31.5703125" style="6" bestFit="1" customWidth="1"/>
    <col min="770" max="770" width="38.7109375" style="6" customWidth="1"/>
    <col min="771" max="771" width="16.85546875" style="6" customWidth="1"/>
    <col min="772" max="772" width="31.5703125" style="6" customWidth="1"/>
    <col min="773" max="773" width="22" style="6" customWidth="1"/>
    <col min="774" max="774" width="21.28515625" style="6" customWidth="1"/>
    <col min="775" max="775" width="20.5703125" style="6" customWidth="1"/>
    <col min="776" max="1024" width="9.140625" style="6"/>
    <col min="1025" max="1025" width="31.5703125" style="6" bestFit="1" customWidth="1"/>
    <col min="1026" max="1026" width="38.7109375" style="6" customWidth="1"/>
    <col min="1027" max="1027" width="16.85546875" style="6" customWidth="1"/>
    <col min="1028" max="1028" width="31.5703125" style="6" customWidth="1"/>
    <col min="1029" max="1029" width="22" style="6" customWidth="1"/>
    <col min="1030" max="1030" width="21.28515625" style="6" customWidth="1"/>
    <col min="1031" max="1031" width="20.5703125" style="6" customWidth="1"/>
    <col min="1032" max="1280" width="9.140625" style="6"/>
    <col min="1281" max="1281" width="31.5703125" style="6" bestFit="1" customWidth="1"/>
    <col min="1282" max="1282" width="38.7109375" style="6" customWidth="1"/>
    <col min="1283" max="1283" width="16.85546875" style="6" customWidth="1"/>
    <col min="1284" max="1284" width="31.5703125" style="6" customWidth="1"/>
    <col min="1285" max="1285" width="22" style="6" customWidth="1"/>
    <col min="1286" max="1286" width="21.28515625" style="6" customWidth="1"/>
    <col min="1287" max="1287" width="20.5703125" style="6" customWidth="1"/>
    <col min="1288" max="1536" width="9.140625" style="6"/>
    <col min="1537" max="1537" width="31.5703125" style="6" bestFit="1" customWidth="1"/>
    <col min="1538" max="1538" width="38.7109375" style="6" customWidth="1"/>
    <col min="1539" max="1539" width="16.85546875" style="6" customWidth="1"/>
    <col min="1540" max="1540" width="31.5703125" style="6" customWidth="1"/>
    <col min="1541" max="1541" width="22" style="6" customWidth="1"/>
    <col min="1542" max="1542" width="21.28515625" style="6" customWidth="1"/>
    <col min="1543" max="1543" width="20.5703125" style="6" customWidth="1"/>
    <col min="1544" max="1792" width="9.140625" style="6"/>
    <col min="1793" max="1793" width="31.5703125" style="6" bestFit="1" customWidth="1"/>
    <col min="1794" max="1794" width="38.7109375" style="6" customWidth="1"/>
    <col min="1795" max="1795" width="16.85546875" style="6" customWidth="1"/>
    <col min="1796" max="1796" width="31.5703125" style="6" customWidth="1"/>
    <col min="1797" max="1797" width="22" style="6" customWidth="1"/>
    <col min="1798" max="1798" width="21.28515625" style="6" customWidth="1"/>
    <col min="1799" max="1799" width="20.5703125" style="6" customWidth="1"/>
    <col min="1800" max="2048" width="9.140625" style="6"/>
    <col min="2049" max="2049" width="31.5703125" style="6" bestFit="1" customWidth="1"/>
    <col min="2050" max="2050" width="38.7109375" style="6" customWidth="1"/>
    <col min="2051" max="2051" width="16.85546875" style="6" customWidth="1"/>
    <col min="2052" max="2052" width="31.5703125" style="6" customWidth="1"/>
    <col min="2053" max="2053" width="22" style="6" customWidth="1"/>
    <col min="2054" max="2054" width="21.28515625" style="6" customWidth="1"/>
    <col min="2055" max="2055" width="20.5703125" style="6" customWidth="1"/>
    <col min="2056" max="2304" width="9.140625" style="6"/>
    <col min="2305" max="2305" width="31.5703125" style="6" bestFit="1" customWidth="1"/>
    <col min="2306" max="2306" width="38.7109375" style="6" customWidth="1"/>
    <col min="2307" max="2307" width="16.85546875" style="6" customWidth="1"/>
    <col min="2308" max="2308" width="31.5703125" style="6" customWidth="1"/>
    <col min="2309" max="2309" width="22" style="6" customWidth="1"/>
    <col min="2310" max="2310" width="21.28515625" style="6" customWidth="1"/>
    <col min="2311" max="2311" width="20.5703125" style="6" customWidth="1"/>
    <col min="2312" max="2560" width="9.140625" style="6"/>
    <col min="2561" max="2561" width="31.5703125" style="6" bestFit="1" customWidth="1"/>
    <col min="2562" max="2562" width="38.7109375" style="6" customWidth="1"/>
    <col min="2563" max="2563" width="16.85546875" style="6" customWidth="1"/>
    <col min="2564" max="2564" width="31.5703125" style="6" customWidth="1"/>
    <col min="2565" max="2565" width="22" style="6" customWidth="1"/>
    <col min="2566" max="2566" width="21.28515625" style="6" customWidth="1"/>
    <col min="2567" max="2567" width="20.5703125" style="6" customWidth="1"/>
    <col min="2568" max="2816" width="9.140625" style="6"/>
    <col min="2817" max="2817" width="31.5703125" style="6" bestFit="1" customWidth="1"/>
    <col min="2818" max="2818" width="38.7109375" style="6" customWidth="1"/>
    <col min="2819" max="2819" width="16.85546875" style="6" customWidth="1"/>
    <col min="2820" max="2820" width="31.5703125" style="6" customWidth="1"/>
    <col min="2821" max="2821" width="22" style="6" customWidth="1"/>
    <col min="2822" max="2822" width="21.28515625" style="6" customWidth="1"/>
    <col min="2823" max="2823" width="20.5703125" style="6" customWidth="1"/>
    <col min="2824" max="3072" width="9.140625" style="6"/>
    <col min="3073" max="3073" width="31.5703125" style="6" bestFit="1" customWidth="1"/>
    <col min="3074" max="3074" width="38.7109375" style="6" customWidth="1"/>
    <col min="3075" max="3075" width="16.85546875" style="6" customWidth="1"/>
    <col min="3076" max="3076" width="31.5703125" style="6" customWidth="1"/>
    <col min="3077" max="3077" width="22" style="6" customWidth="1"/>
    <col min="3078" max="3078" width="21.28515625" style="6" customWidth="1"/>
    <col min="3079" max="3079" width="20.5703125" style="6" customWidth="1"/>
    <col min="3080" max="3328" width="9.140625" style="6"/>
    <col min="3329" max="3329" width="31.5703125" style="6" bestFit="1" customWidth="1"/>
    <col min="3330" max="3330" width="38.7109375" style="6" customWidth="1"/>
    <col min="3331" max="3331" width="16.85546875" style="6" customWidth="1"/>
    <col min="3332" max="3332" width="31.5703125" style="6" customWidth="1"/>
    <col min="3333" max="3333" width="22" style="6" customWidth="1"/>
    <col min="3334" max="3334" width="21.28515625" style="6" customWidth="1"/>
    <col min="3335" max="3335" width="20.5703125" style="6" customWidth="1"/>
    <col min="3336" max="3584" width="9.140625" style="6"/>
    <col min="3585" max="3585" width="31.5703125" style="6" bestFit="1" customWidth="1"/>
    <col min="3586" max="3586" width="38.7109375" style="6" customWidth="1"/>
    <col min="3587" max="3587" width="16.85546875" style="6" customWidth="1"/>
    <col min="3588" max="3588" width="31.5703125" style="6" customWidth="1"/>
    <col min="3589" max="3589" width="22" style="6" customWidth="1"/>
    <col min="3590" max="3590" width="21.28515625" style="6" customWidth="1"/>
    <col min="3591" max="3591" width="20.5703125" style="6" customWidth="1"/>
    <col min="3592" max="3840" width="9.140625" style="6"/>
    <col min="3841" max="3841" width="31.5703125" style="6" bestFit="1" customWidth="1"/>
    <col min="3842" max="3842" width="38.7109375" style="6" customWidth="1"/>
    <col min="3843" max="3843" width="16.85546875" style="6" customWidth="1"/>
    <col min="3844" max="3844" width="31.5703125" style="6" customWidth="1"/>
    <col min="3845" max="3845" width="22" style="6" customWidth="1"/>
    <col min="3846" max="3846" width="21.28515625" style="6" customWidth="1"/>
    <col min="3847" max="3847" width="20.5703125" style="6" customWidth="1"/>
    <col min="3848" max="4096" width="9.140625" style="6"/>
    <col min="4097" max="4097" width="31.5703125" style="6" bestFit="1" customWidth="1"/>
    <col min="4098" max="4098" width="38.7109375" style="6" customWidth="1"/>
    <col min="4099" max="4099" width="16.85546875" style="6" customWidth="1"/>
    <col min="4100" max="4100" width="31.5703125" style="6" customWidth="1"/>
    <col min="4101" max="4101" width="22" style="6" customWidth="1"/>
    <col min="4102" max="4102" width="21.28515625" style="6" customWidth="1"/>
    <col min="4103" max="4103" width="20.5703125" style="6" customWidth="1"/>
    <col min="4104" max="4352" width="9.140625" style="6"/>
    <col min="4353" max="4353" width="31.5703125" style="6" bestFit="1" customWidth="1"/>
    <col min="4354" max="4354" width="38.7109375" style="6" customWidth="1"/>
    <col min="4355" max="4355" width="16.85546875" style="6" customWidth="1"/>
    <col min="4356" max="4356" width="31.5703125" style="6" customWidth="1"/>
    <col min="4357" max="4357" width="22" style="6" customWidth="1"/>
    <col min="4358" max="4358" width="21.28515625" style="6" customWidth="1"/>
    <col min="4359" max="4359" width="20.5703125" style="6" customWidth="1"/>
    <col min="4360" max="4608" width="9.140625" style="6"/>
    <col min="4609" max="4609" width="31.5703125" style="6" bestFit="1" customWidth="1"/>
    <col min="4610" max="4610" width="38.7109375" style="6" customWidth="1"/>
    <col min="4611" max="4611" width="16.85546875" style="6" customWidth="1"/>
    <col min="4612" max="4612" width="31.5703125" style="6" customWidth="1"/>
    <col min="4613" max="4613" width="22" style="6" customWidth="1"/>
    <col min="4614" max="4614" width="21.28515625" style="6" customWidth="1"/>
    <col min="4615" max="4615" width="20.5703125" style="6" customWidth="1"/>
    <col min="4616" max="4864" width="9.140625" style="6"/>
    <col min="4865" max="4865" width="31.5703125" style="6" bestFit="1" customWidth="1"/>
    <col min="4866" max="4866" width="38.7109375" style="6" customWidth="1"/>
    <col min="4867" max="4867" width="16.85546875" style="6" customWidth="1"/>
    <col min="4868" max="4868" width="31.5703125" style="6" customWidth="1"/>
    <col min="4869" max="4869" width="22" style="6" customWidth="1"/>
    <col min="4870" max="4870" width="21.28515625" style="6" customWidth="1"/>
    <col min="4871" max="4871" width="20.5703125" style="6" customWidth="1"/>
    <col min="4872" max="5120" width="9.140625" style="6"/>
    <col min="5121" max="5121" width="31.5703125" style="6" bestFit="1" customWidth="1"/>
    <col min="5122" max="5122" width="38.7109375" style="6" customWidth="1"/>
    <col min="5123" max="5123" width="16.85546875" style="6" customWidth="1"/>
    <col min="5124" max="5124" width="31.5703125" style="6" customWidth="1"/>
    <col min="5125" max="5125" width="22" style="6" customWidth="1"/>
    <col min="5126" max="5126" width="21.28515625" style="6" customWidth="1"/>
    <col min="5127" max="5127" width="20.5703125" style="6" customWidth="1"/>
    <col min="5128" max="5376" width="9.140625" style="6"/>
    <col min="5377" max="5377" width="31.5703125" style="6" bestFit="1" customWidth="1"/>
    <col min="5378" max="5378" width="38.7109375" style="6" customWidth="1"/>
    <col min="5379" max="5379" width="16.85546875" style="6" customWidth="1"/>
    <col min="5380" max="5380" width="31.5703125" style="6" customWidth="1"/>
    <col min="5381" max="5381" width="22" style="6" customWidth="1"/>
    <col min="5382" max="5382" width="21.28515625" style="6" customWidth="1"/>
    <col min="5383" max="5383" width="20.5703125" style="6" customWidth="1"/>
    <col min="5384" max="5632" width="9.140625" style="6"/>
    <col min="5633" max="5633" width="31.5703125" style="6" bestFit="1" customWidth="1"/>
    <col min="5634" max="5634" width="38.7109375" style="6" customWidth="1"/>
    <col min="5635" max="5635" width="16.85546875" style="6" customWidth="1"/>
    <col min="5636" max="5636" width="31.5703125" style="6" customWidth="1"/>
    <col min="5637" max="5637" width="22" style="6" customWidth="1"/>
    <col min="5638" max="5638" width="21.28515625" style="6" customWidth="1"/>
    <col min="5639" max="5639" width="20.5703125" style="6" customWidth="1"/>
    <col min="5640" max="5888" width="9.140625" style="6"/>
    <col min="5889" max="5889" width="31.5703125" style="6" bestFit="1" customWidth="1"/>
    <col min="5890" max="5890" width="38.7109375" style="6" customWidth="1"/>
    <col min="5891" max="5891" width="16.85546875" style="6" customWidth="1"/>
    <col min="5892" max="5892" width="31.5703125" style="6" customWidth="1"/>
    <col min="5893" max="5893" width="22" style="6" customWidth="1"/>
    <col min="5894" max="5894" width="21.28515625" style="6" customWidth="1"/>
    <col min="5895" max="5895" width="20.5703125" style="6" customWidth="1"/>
    <col min="5896" max="6144" width="9.140625" style="6"/>
    <col min="6145" max="6145" width="31.5703125" style="6" bestFit="1" customWidth="1"/>
    <col min="6146" max="6146" width="38.7109375" style="6" customWidth="1"/>
    <col min="6147" max="6147" width="16.85546875" style="6" customWidth="1"/>
    <col min="6148" max="6148" width="31.5703125" style="6" customWidth="1"/>
    <col min="6149" max="6149" width="22" style="6" customWidth="1"/>
    <col min="6150" max="6150" width="21.28515625" style="6" customWidth="1"/>
    <col min="6151" max="6151" width="20.5703125" style="6" customWidth="1"/>
    <col min="6152" max="6400" width="9.140625" style="6"/>
    <col min="6401" max="6401" width="31.5703125" style="6" bestFit="1" customWidth="1"/>
    <col min="6402" max="6402" width="38.7109375" style="6" customWidth="1"/>
    <col min="6403" max="6403" width="16.85546875" style="6" customWidth="1"/>
    <col min="6404" max="6404" width="31.5703125" style="6" customWidth="1"/>
    <col min="6405" max="6405" width="22" style="6" customWidth="1"/>
    <col min="6406" max="6406" width="21.28515625" style="6" customWidth="1"/>
    <col min="6407" max="6407" width="20.5703125" style="6" customWidth="1"/>
    <col min="6408" max="6656" width="9.140625" style="6"/>
    <col min="6657" max="6657" width="31.5703125" style="6" bestFit="1" customWidth="1"/>
    <col min="6658" max="6658" width="38.7109375" style="6" customWidth="1"/>
    <col min="6659" max="6659" width="16.85546875" style="6" customWidth="1"/>
    <col min="6660" max="6660" width="31.5703125" style="6" customWidth="1"/>
    <col min="6661" max="6661" width="22" style="6" customWidth="1"/>
    <col min="6662" max="6662" width="21.28515625" style="6" customWidth="1"/>
    <col min="6663" max="6663" width="20.5703125" style="6" customWidth="1"/>
    <col min="6664" max="6912" width="9.140625" style="6"/>
    <col min="6913" max="6913" width="31.5703125" style="6" bestFit="1" customWidth="1"/>
    <col min="6914" max="6914" width="38.7109375" style="6" customWidth="1"/>
    <col min="6915" max="6915" width="16.85546875" style="6" customWidth="1"/>
    <col min="6916" max="6916" width="31.5703125" style="6" customWidth="1"/>
    <col min="6917" max="6917" width="22" style="6" customWidth="1"/>
    <col min="6918" max="6918" width="21.28515625" style="6" customWidth="1"/>
    <col min="6919" max="6919" width="20.5703125" style="6" customWidth="1"/>
    <col min="6920" max="7168" width="9.140625" style="6"/>
    <col min="7169" max="7169" width="31.5703125" style="6" bestFit="1" customWidth="1"/>
    <col min="7170" max="7170" width="38.7109375" style="6" customWidth="1"/>
    <col min="7171" max="7171" width="16.85546875" style="6" customWidth="1"/>
    <col min="7172" max="7172" width="31.5703125" style="6" customWidth="1"/>
    <col min="7173" max="7173" width="22" style="6" customWidth="1"/>
    <col min="7174" max="7174" width="21.28515625" style="6" customWidth="1"/>
    <col min="7175" max="7175" width="20.5703125" style="6" customWidth="1"/>
    <col min="7176" max="7424" width="9.140625" style="6"/>
    <col min="7425" max="7425" width="31.5703125" style="6" bestFit="1" customWidth="1"/>
    <col min="7426" max="7426" width="38.7109375" style="6" customWidth="1"/>
    <col min="7427" max="7427" width="16.85546875" style="6" customWidth="1"/>
    <col min="7428" max="7428" width="31.5703125" style="6" customWidth="1"/>
    <col min="7429" max="7429" width="22" style="6" customWidth="1"/>
    <col min="7430" max="7430" width="21.28515625" style="6" customWidth="1"/>
    <col min="7431" max="7431" width="20.5703125" style="6" customWidth="1"/>
    <col min="7432" max="7680" width="9.140625" style="6"/>
    <col min="7681" max="7681" width="31.5703125" style="6" bestFit="1" customWidth="1"/>
    <col min="7682" max="7682" width="38.7109375" style="6" customWidth="1"/>
    <col min="7683" max="7683" width="16.85546875" style="6" customWidth="1"/>
    <col min="7684" max="7684" width="31.5703125" style="6" customWidth="1"/>
    <col min="7685" max="7685" width="22" style="6" customWidth="1"/>
    <col min="7686" max="7686" width="21.28515625" style="6" customWidth="1"/>
    <col min="7687" max="7687" width="20.5703125" style="6" customWidth="1"/>
    <col min="7688" max="7936" width="9.140625" style="6"/>
    <col min="7937" max="7937" width="31.5703125" style="6" bestFit="1" customWidth="1"/>
    <col min="7938" max="7938" width="38.7109375" style="6" customWidth="1"/>
    <col min="7939" max="7939" width="16.85546875" style="6" customWidth="1"/>
    <col min="7940" max="7940" width="31.5703125" style="6" customWidth="1"/>
    <col min="7941" max="7941" width="22" style="6" customWidth="1"/>
    <col min="7942" max="7942" width="21.28515625" style="6" customWidth="1"/>
    <col min="7943" max="7943" width="20.5703125" style="6" customWidth="1"/>
    <col min="7944" max="8192" width="9.140625" style="6"/>
    <col min="8193" max="8193" width="31.5703125" style="6" bestFit="1" customWidth="1"/>
    <col min="8194" max="8194" width="38.7109375" style="6" customWidth="1"/>
    <col min="8195" max="8195" width="16.85546875" style="6" customWidth="1"/>
    <col min="8196" max="8196" width="31.5703125" style="6" customWidth="1"/>
    <col min="8197" max="8197" width="22" style="6" customWidth="1"/>
    <col min="8198" max="8198" width="21.28515625" style="6" customWidth="1"/>
    <col min="8199" max="8199" width="20.5703125" style="6" customWidth="1"/>
    <col min="8200" max="8448" width="9.140625" style="6"/>
    <col min="8449" max="8449" width="31.5703125" style="6" bestFit="1" customWidth="1"/>
    <col min="8450" max="8450" width="38.7109375" style="6" customWidth="1"/>
    <col min="8451" max="8451" width="16.85546875" style="6" customWidth="1"/>
    <col min="8452" max="8452" width="31.5703125" style="6" customWidth="1"/>
    <col min="8453" max="8453" width="22" style="6" customWidth="1"/>
    <col min="8454" max="8454" width="21.28515625" style="6" customWidth="1"/>
    <col min="8455" max="8455" width="20.5703125" style="6" customWidth="1"/>
    <col min="8456" max="8704" width="9.140625" style="6"/>
    <col min="8705" max="8705" width="31.5703125" style="6" bestFit="1" customWidth="1"/>
    <col min="8706" max="8706" width="38.7109375" style="6" customWidth="1"/>
    <col min="8707" max="8707" width="16.85546875" style="6" customWidth="1"/>
    <col min="8708" max="8708" width="31.5703125" style="6" customWidth="1"/>
    <col min="8709" max="8709" width="22" style="6" customWidth="1"/>
    <col min="8710" max="8710" width="21.28515625" style="6" customWidth="1"/>
    <col min="8711" max="8711" width="20.5703125" style="6" customWidth="1"/>
    <col min="8712" max="8960" width="9.140625" style="6"/>
    <col min="8961" max="8961" width="31.5703125" style="6" bestFit="1" customWidth="1"/>
    <col min="8962" max="8962" width="38.7109375" style="6" customWidth="1"/>
    <col min="8963" max="8963" width="16.85546875" style="6" customWidth="1"/>
    <col min="8964" max="8964" width="31.5703125" style="6" customWidth="1"/>
    <col min="8965" max="8965" width="22" style="6" customWidth="1"/>
    <col min="8966" max="8966" width="21.28515625" style="6" customWidth="1"/>
    <col min="8967" max="8967" width="20.5703125" style="6" customWidth="1"/>
    <col min="8968" max="9216" width="9.140625" style="6"/>
    <col min="9217" max="9217" width="31.5703125" style="6" bestFit="1" customWidth="1"/>
    <col min="9218" max="9218" width="38.7109375" style="6" customWidth="1"/>
    <col min="9219" max="9219" width="16.85546875" style="6" customWidth="1"/>
    <col min="9220" max="9220" width="31.5703125" style="6" customWidth="1"/>
    <col min="9221" max="9221" width="22" style="6" customWidth="1"/>
    <col min="9222" max="9222" width="21.28515625" style="6" customWidth="1"/>
    <col min="9223" max="9223" width="20.5703125" style="6" customWidth="1"/>
    <col min="9224" max="9472" width="9.140625" style="6"/>
    <col min="9473" max="9473" width="31.5703125" style="6" bestFit="1" customWidth="1"/>
    <col min="9474" max="9474" width="38.7109375" style="6" customWidth="1"/>
    <col min="9475" max="9475" width="16.85546875" style="6" customWidth="1"/>
    <col min="9476" max="9476" width="31.5703125" style="6" customWidth="1"/>
    <col min="9477" max="9477" width="22" style="6" customWidth="1"/>
    <col min="9478" max="9478" width="21.28515625" style="6" customWidth="1"/>
    <col min="9479" max="9479" width="20.5703125" style="6" customWidth="1"/>
    <col min="9480" max="9728" width="9.140625" style="6"/>
    <col min="9729" max="9729" width="31.5703125" style="6" bestFit="1" customWidth="1"/>
    <col min="9730" max="9730" width="38.7109375" style="6" customWidth="1"/>
    <col min="9731" max="9731" width="16.85546875" style="6" customWidth="1"/>
    <col min="9732" max="9732" width="31.5703125" style="6" customWidth="1"/>
    <col min="9733" max="9733" width="22" style="6" customWidth="1"/>
    <col min="9734" max="9734" width="21.28515625" style="6" customWidth="1"/>
    <col min="9735" max="9735" width="20.5703125" style="6" customWidth="1"/>
    <col min="9736" max="9984" width="9.140625" style="6"/>
    <col min="9985" max="9985" width="31.5703125" style="6" bestFit="1" customWidth="1"/>
    <col min="9986" max="9986" width="38.7109375" style="6" customWidth="1"/>
    <col min="9987" max="9987" width="16.85546875" style="6" customWidth="1"/>
    <col min="9988" max="9988" width="31.5703125" style="6" customWidth="1"/>
    <col min="9989" max="9989" width="22" style="6" customWidth="1"/>
    <col min="9990" max="9990" width="21.28515625" style="6" customWidth="1"/>
    <col min="9991" max="9991" width="20.5703125" style="6" customWidth="1"/>
    <col min="9992" max="10240" width="9.140625" style="6"/>
    <col min="10241" max="10241" width="31.5703125" style="6" bestFit="1" customWidth="1"/>
    <col min="10242" max="10242" width="38.7109375" style="6" customWidth="1"/>
    <col min="10243" max="10243" width="16.85546875" style="6" customWidth="1"/>
    <col min="10244" max="10244" width="31.5703125" style="6" customWidth="1"/>
    <col min="10245" max="10245" width="22" style="6" customWidth="1"/>
    <col min="10246" max="10246" width="21.28515625" style="6" customWidth="1"/>
    <col min="10247" max="10247" width="20.5703125" style="6" customWidth="1"/>
    <col min="10248" max="10496" width="9.140625" style="6"/>
    <col min="10497" max="10497" width="31.5703125" style="6" bestFit="1" customWidth="1"/>
    <col min="10498" max="10498" width="38.7109375" style="6" customWidth="1"/>
    <col min="10499" max="10499" width="16.85546875" style="6" customWidth="1"/>
    <col min="10500" max="10500" width="31.5703125" style="6" customWidth="1"/>
    <col min="10501" max="10501" width="22" style="6" customWidth="1"/>
    <col min="10502" max="10502" width="21.28515625" style="6" customWidth="1"/>
    <col min="10503" max="10503" width="20.5703125" style="6" customWidth="1"/>
    <col min="10504" max="10752" width="9.140625" style="6"/>
    <col min="10753" max="10753" width="31.5703125" style="6" bestFit="1" customWidth="1"/>
    <col min="10754" max="10754" width="38.7109375" style="6" customWidth="1"/>
    <col min="10755" max="10755" width="16.85546875" style="6" customWidth="1"/>
    <col min="10756" max="10756" width="31.5703125" style="6" customWidth="1"/>
    <col min="10757" max="10757" width="22" style="6" customWidth="1"/>
    <col min="10758" max="10758" width="21.28515625" style="6" customWidth="1"/>
    <col min="10759" max="10759" width="20.5703125" style="6" customWidth="1"/>
    <col min="10760" max="11008" width="9.140625" style="6"/>
    <col min="11009" max="11009" width="31.5703125" style="6" bestFit="1" customWidth="1"/>
    <col min="11010" max="11010" width="38.7109375" style="6" customWidth="1"/>
    <col min="11011" max="11011" width="16.85546875" style="6" customWidth="1"/>
    <col min="11012" max="11012" width="31.5703125" style="6" customWidth="1"/>
    <col min="11013" max="11013" width="22" style="6" customWidth="1"/>
    <col min="11014" max="11014" width="21.28515625" style="6" customWidth="1"/>
    <col min="11015" max="11015" width="20.5703125" style="6" customWidth="1"/>
    <col min="11016" max="11264" width="9.140625" style="6"/>
    <col min="11265" max="11265" width="31.5703125" style="6" bestFit="1" customWidth="1"/>
    <col min="11266" max="11266" width="38.7109375" style="6" customWidth="1"/>
    <col min="11267" max="11267" width="16.85546875" style="6" customWidth="1"/>
    <col min="11268" max="11268" width="31.5703125" style="6" customWidth="1"/>
    <col min="11269" max="11269" width="22" style="6" customWidth="1"/>
    <col min="11270" max="11270" width="21.28515625" style="6" customWidth="1"/>
    <col min="11271" max="11271" width="20.5703125" style="6" customWidth="1"/>
    <col min="11272" max="11520" width="9.140625" style="6"/>
    <col min="11521" max="11521" width="31.5703125" style="6" bestFit="1" customWidth="1"/>
    <col min="11522" max="11522" width="38.7109375" style="6" customWidth="1"/>
    <col min="11523" max="11523" width="16.85546875" style="6" customWidth="1"/>
    <col min="11524" max="11524" width="31.5703125" style="6" customWidth="1"/>
    <col min="11525" max="11525" width="22" style="6" customWidth="1"/>
    <col min="11526" max="11526" width="21.28515625" style="6" customWidth="1"/>
    <col min="11527" max="11527" width="20.5703125" style="6" customWidth="1"/>
    <col min="11528" max="11776" width="9.140625" style="6"/>
    <col min="11777" max="11777" width="31.5703125" style="6" bestFit="1" customWidth="1"/>
    <col min="11778" max="11778" width="38.7109375" style="6" customWidth="1"/>
    <col min="11779" max="11779" width="16.85546875" style="6" customWidth="1"/>
    <col min="11780" max="11780" width="31.5703125" style="6" customWidth="1"/>
    <col min="11781" max="11781" width="22" style="6" customWidth="1"/>
    <col min="11782" max="11782" width="21.28515625" style="6" customWidth="1"/>
    <col min="11783" max="11783" width="20.5703125" style="6" customWidth="1"/>
    <col min="11784" max="12032" width="9.140625" style="6"/>
    <col min="12033" max="12033" width="31.5703125" style="6" bestFit="1" customWidth="1"/>
    <col min="12034" max="12034" width="38.7109375" style="6" customWidth="1"/>
    <col min="12035" max="12035" width="16.85546875" style="6" customWidth="1"/>
    <col min="12036" max="12036" width="31.5703125" style="6" customWidth="1"/>
    <col min="12037" max="12037" width="22" style="6" customWidth="1"/>
    <col min="12038" max="12038" width="21.28515625" style="6" customWidth="1"/>
    <col min="12039" max="12039" width="20.5703125" style="6" customWidth="1"/>
    <col min="12040" max="12288" width="9.140625" style="6"/>
    <col min="12289" max="12289" width="31.5703125" style="6" bestFit="1" customWidth="1"/>
    <col min="12290" max="12290" width="38.7109375" style="6" customWidth="1"/>
    <col min="12291" max="12291" width="16.85546875" style="6" customWidth="1"/>
    <col min="12292" max="12292" width="31.5703125" style="6" customWidth="1"/>
    <col min="12293" max="12293" width="22" style="6" customWidth="1"/>
    <col min="12294" max="12294" width="21.28515625" style="6" customWidth="1"/>
    <col min="12295" max="12295" width="20.5703125" style="6" customWidth="1"/>
    <col min="12296" max="12544" width="9.140625" style="6"/>
    <col min="12545" max="12545" width="31.5703125" style="6" bestFit="1" customWidth="1"/>
    <col min="12546" max="12546" width="38.7109375" style="6" customWidth="1"/>
    <col min="12547" max="12547" width="16.85546875" style="6" customWidth="1"/>
    <col min="12548" max="12548" width="31.5703125" style="6" customWidth="1"/>
    <col min="12549" max="12549" width="22" style="6" customWidth="1"/>
    <col min="12550" max="12550" width="21.28515625" style="6" customWidth="1"/>
    <col min="12551" max="12551" width="20.5703125" style="6" customWidth="1"/>
    <col min="12552" max="12800" width="9.140625" style="6"/>
    <col min="12801" max="12801" width="31.5703125" style="6" bestFit="1" customWidth="1"/>
    <col min="12802" max="12802" width="38.7109375" style="6" customWidth="1"/>
    <col min="12803" max="12803" width="16.85546875" style="6" customWidth="1"/>
    <col min="12804" max="12804" width="31.5703125" style="6" customWidth="1"/>
    <col min="12805" max="12805" width="22" style="6" customWidth="1"/>
    <col min="12806" max="12806" width="21.28515625" style="6" customWidth="1"/>
    <col min="12807" max="12807" width="20.5703125" style="6" customWidth="1"/>
    <col min="12808" max="13056" width="9.140625" style="6"/>
    <col min="13057" max="13057" width="31.5703125" style="6" bestFit="1" customWidth="1"/>
    <col min="13058" max="13058" width="38.7109375" style="6" customWidth="1"/>
    <col min="13059" max="13059" width="16.85546875" style="6" customWidth="1"/>
    <col min="13060" max="13060" width="31.5703125" style="6" customWidth="1"/>
    <col min="13061" max="13061" width="22" style="6" customWidth="1"/>
    <col min="13062" max="13062" width="21.28515625" style="6" customWidth="1"/>
    <col min="13063" max="13063" width="20.5703125" style="6" customWidth="1"/>
    <col min="13064" max="13312" width="9.140625" style="6"/>
    <col min="13313" max="13313" width="31.5703125" style="6" bestFit="1" customWidth="1"/>
    <col min="13314" max="13314" width="38.7109375" style="6" customWidth="1"/>
    <col min="13315" max="13315" width="16.85546875" style="6" customWidth="1"/>
    <col min="13316" max="13316" width="31.5703125" style="6" customWidth="1"/>
    <col min="13317" max="13317" width="22" style="6" customWidth="1"/>
    <col min="13318" max="13318" width="21.28515625" style="6" customWidth="1"/>
    <col min="13319" max="13319" width="20.5703125" style="6" customWidth="1"/>
    <col min="13320" max="13568" width="9.140625" style="6"/>
    <col min="13569" max="13569" width="31.5703125" style="6" bestFit="1" customWidth="1"/>
    <col min="13570" max="13570" width="38.7109375" style="6" customWidth="1"/>
    <col min="13571" max="13571" width="16.85546875" style="6" customWidth="1"/>
    <col min="13572" max="13572" width="31.5703125" style="6" customWidth="1"/>
    <col min="13573" max="13573" width="22" style="6" customWidth="1"/>
    <col min="13574" max="13574" width="21.28515625" style="6" customWidth="1"/>
    <col min="13575" max="13575" width="20.5703125" style="6" customWidth="1"/>
    <col min="13576" max="13824" width="9.140625" style="6"/>
    <col min="13825" max="13825" width="31.5703125" style="6" bestFit="1" customWidth="1"/>
    <col min="13826" max="13826" width="38.7109375" style="6" customWidth="1"/>
    <col min="13827" max="13827" width="16.85546875" style="6" customWidth="1"/>
    <col min="13828" max="13828" width="31.5703125" style="6" customWidth="1"/>
    <col min="13829" max="13829" width="22" style="6" customWidth="1"/>
    <col min="13830" max="13830" width="21.28515625" style="6" customWidth="1"/>
    <col min="13831" max="13831" width="20.5703125" style="6" customWidth="1"/>
    <col min="13832" max="14080" width="9.140625" style="6"/>
    <col min="14081" max="14081" width="31.5703125" style="6" bestFit="1" customWidth="1"/>
    <col min="14082" max="14082" width="38.7109375" style="6" customWidth="1"/>
    <col min="14083" max="14083" width="16.85546875" style="6" customWidth="1"/>
    <col min="14084" max="14084" width="31.5703125" style="6" customWidth="1"/>
    <col min="14085" max="14085" width="22" style="6" customWidth="1"/>
    <col min="14086" max="14086" width="21.28515625" style="6" customWidth="1"/>
    <col min="14087" max="14087" width="20.5703125" style="6" customWidth="1"/>
    <col min="14088" max="14336" width="9.140625" style="6"/>
    <col min="14337" max="14337" width="31.5703125" style="6" bestFit="1" customWidth="1"/>
    <col min="14338" max="14338" width="38.7109375" style="6" customWidth="1"/>
    <col min="14339" max="14339" width="16.85546875" style="6" customWidth="1"/>
    <col min="14340" max="14340" width="31.5703125" style="6" customWidth="1"/>
    <col min="14341" max="14341" width="22" style="6" customWidth="1"/>
    <col min="14342" max="14342" width="21.28515625" style="6" customWidth="1"/>
    <col min="14343" max="14343" width="20.5703125" style="6" customWidth="1"/>
    <col min="14344" max="14592" width="9.140625" style="6"/>
    <col min="14593" max="14593" width="31.5703125" style="6" bestFit="1" customWidth="1"/>
    <col min="14594" max="14594" width="38.7109375" style="6" customWidth="1"/>
    <col min="14595" max="14595" width="16.85546875" style="6" customWidth="1"/>
    <col min="14596" max="14596" width="31.5703125" style="6" customWidth="1"/>
    <col min="14597" max="14597" width="22" style="6" customWidth="1"/>
    <col min="14598" max="14598" width="21.28515625" style="6" customWidth="1"/>
    <col min="14599" max="14599" width="20.5703125" style="6" customWidth="1"/>
    <col min="14600" max="14848" width="9.140625" style="6"/>
    <col min="14849" max="14849" width="31.5703125" style="6" bestFit="1" customWidth="1"/>
    <col min="14850" max="14850" width="38.7109375" style="6" customWidth="1"/>
    <col min="14851" max="14851" width="16.85546875" style="6" customWidth="1"/>
    <col min="14852" max="14852" width="31.5703125" style="6" customWidth="1"/>
    <col min="14853" max="14853" width="22" style="6" customWidth="1"/>
    <col min="14854" max="14854" width="21.28515625" style="6" customWidth="1"/>
    <col min="14855" max="14855" width="20.5703125" style="6" customWidth="1"/>
    <col min="14856" max="15104" width="9.140625" style="6"/>
    <col min="15105" max="15105" width="31.5703125" style="6" bestFit="1" customWidth="1"/>
    <col min="15106" max="15106" width="38.7109375" style="6" customWidth="1"/>
    <col min="15107" max="15107" width="16.85546875" style="6" customWidth="1"/>
    <col min="15108" max="15108" width="31.5703125" style="6" customWidth="1"/>
    <col min="15109" max="15109" width="22" style="6" customWidth="1"/>
    <col min="15110" max="15110" width="21.28515625" style="6" customWidth="1"/>
    <col min="15111" max="15111" width="20.5703125" style="6" customWidth="1"/>
    <col min="15112" max="15360" width="9.140625" style="6"/>
    <col min="15361" max="15361" width="31.5703125" style="6" bestFit="1" customWidth="1"/>
    <col min="15362" max="15362" width="38.7109375" style="6" customWidth="1"/>
    <col min="15363" max="15363" width="16.85546875" style="6" customWidth="1"/>
    <col min="15364" max="15364" width="31.5703125" style="6" customWidth="1"/>
    <col min="15365" max="15365" width="22" style="6" customWidth="1"/>
    <col min="15366" max="15366" width="21.28515625" style="6" customWidth="1"/>
    <col min="15367" max="15367" width="20.5703125" style="6" customWidth="1"/>
    <col min="15368" max="15616" width="9.140625" style="6"/>
    <col min="15617" max="15617" width="31.5703125" style="6" bestFit="1" customWidth="1"/>
    <col min="15618" max="15618" width="38.7109375" style="6" customWidth="1"/>
    <col min="15619" max="15619" width="16.85546875" style="6" customWidth="1"/>
    <col min="15620" max="15620" width="31.5703125" style="6" customWidth="1"/>
    <col min="15621" max="15621" width="22" style="6" customWidth="1"/>
    <col min="15622" max="15622" width="21.28515625" style="6" customWidth="1"/>
    <col min="15623" max="15623" width="20.5703125" style="6" customWidth="1"/>
    <col min="15624" max="15872" width="9.140625" style="6"/>
    <col min="15873" max="15873" width="31.5703125" style="6" bestFit="1" customWidth="1"/>
    <col min="15874" max="15874" width="38.7109375" style="6" customWidth="1"/>
    <col min="15875" max="15875" width="16.85546875" style="6" customWidth="1"/>
    <col min="15876" max="15876" width="31.5703125" style="6" customWidth="1"/>
    <col min="15877" max="15877" width="22" style="6" customWidth="1"/>
    <col min="15878" max="15878" width="21.28515625" style="6" customWidth="1"/>
    <col min="15879" max="15879" width="20.5703125" style="6" customWidth="1"/>
    <col min="15880" max="16128" width="9.140625" style="6"/>
    <col min="16129" max="16129" width="31.5703125" style="6" bestFit="1" customWidth="1"/>
    <col min="16130" max="16130" width="38.7109375" style="6" customWidth="1"/>
    <col min="16131" max="16131" width="16.85546875" style="6" customWidth="1"/>
    <col min="16132" max="16132" width="31.5703125" style="6" customWidth="1"/>
    <col min="16133" max="16133" width="22" style="6" customWidth="1"/>
    <col min="16134" max="16134" width="21.28515625" style="6" customWidth="1"/>
    <col min="16135" max="16135" width="20.5703125" style="6" customWidth="1"/>
    <col min="16136" max="16384" width="9.140625" style="6"/>
  </cols>
  <sheetData>
    <row r="1" spans="1:9" ht="27" customHeight="1" x14ac:dyDescent="0.25">
      <c r="A1" s="77" t="s">
        <v>253</v>
      </c>
      <c r="B1" s="77"/>
      <c r="C1" s="77"/>
      <c r="D1" s="77"/>
      <c r="E1" s="77"/>
      <c r="F1" s="77"/>
      <c r="G1" s="77"/>
      <c r="H1" s="12"/>
      <c r="I1" s="12"/>
    </row>
    <row r="2" spans="1:9" ht="30" customHeight="1" x14ac:dyDescent="0.25">
      <c r="A2" s="77"/>
      <c r="B2" s="77"/>
      <c r="C2" s="77"/>
      <c r="D2" s="77"/>
      <c r="E2" s="77"/>
      <c r="F2" s="77"/>
      <c r="G2" s="77"/>
      <c r="H2" s="12"/>
      <c r="I2" s="12"/>
    </row>
    <row r="3" spans="1:9" ht="45" x14ac:dyDescent="0.25">
      <c r="A3" s="7" t="s">
        <v>0</v>
      </c>
      <c r="B3" s="7" t="s">
        <v>1</v>
      </c>
      <c r="C3" s="8" t="s">
        <v>2</v>
      </c>
      <c r="D3" s="8" t="s">
        <v>3</v>
      </c>
      <c r="E3" s="8" t="s">
        <v>83</v>
      </c>
      <c r="F3" s="9" t="s">
        <v>4</v>
      </c>
      <c r="G3" s="9" t="s">
        <v>5</v>
      </c>
    </row>
    <row r="4" spans="1:9" x14ac:dyDescent="0.25">
      <c r="A4" s="19" t="s">
        <v>232</v>
      </c>
      <c r="B4" s="19" t="s">
        <v>6</v>
      </c>
      <c r="C4" s="20">
        <f>SUM(C5:C7)</f>
        <v>86</v>
      </c>
      <c r="D4" s="20">
        <f>SUM(D5:D7)</f>
        <v>3400</v>
      </c>
      <c r="E4" s="20">
        <f>SUM(E5:E7)</f>
        <v>102634</v>
      </c>
      <c r="F4" s="21">
        <f>SUM(F5:F7)</f>
        <v>1539510</v>
      </c>
      <c r="G4" s="21">
        <f>SUM(G5:G7)</f>
        <v>1694624.85</v>
      </c>
    </row>
    <row r="5" spans="1:9" x14ac:dyDescent="0.25">
      <c r="A5" s="7"/>
      <c r="B5" s="7" t="s">
        <v>7</v>
      </c>
      <c r="C5" s="8">
        <v>4</v>
      </c>
      <c r="D5" s="8">
        <v>9</v>
      </c>
      <c r="E5" s="8">
        <v>279</v>
      </c>
      <c r="F5" s="18">
        <v>4185</v>
      </c>
      <c r="G5" s="18">
        <f>Table5[[#This Row],[Суми без ДДС]]</f>
        <v>4185</v>
      </c>
    </row>
    <row r="6" spans="1:9" x14ac:dyDescent="0.25">
      <c r="A6" s="7"/>
      <c r="B6" s="7" t="s">
        <v>8</v>
      </c>
      <c r="C6" s="8">
        <v>75</v>
      </c>
      <c r="D6" s="8">
        <v>3030</v>
      </c>
      <c r="E6" s="8">
        <v>92091</v>
      </c>
      <c r="F6" s="18">
        <v>1381365</v>
      </c>
      <c r="G6" s="18">
        <f>Table5[[#This Row],[Суми без ДДС]]*1.09</f>
        <v>1505687.85</v>
      </c>
    </row>
    <row r="7" spans="1:9" x14ac:dyDescent="0.25">
      <c r="A7" s="7"/>
      <c r="B7" s="7" t="s">
        <v>9</v>
      </c>
      <c r="C7" s="8">
        <v>7</v>
      </c>
      <c r="D7" s="8">
        <v>361</v>
      </c>
      <c r="E7" s="8">
        <v>10264</v>
      </c>
      <c r="F7" s="18">
        <v>153960</v>
      </c>
      <c r="G7" s="18">
        <f>Table5[[#This Row],[Суми без ДДС]]*1.2</f>
        <v>184752</v>
      </c>
    </row>
    <row r="8" spans="1:9" x14ac:dyDescent="0.25">
      <c r="A8" s="10" t="s">
        <v>233</v>
      </c>
      <c r="B8" s="10" t="s">
        <v>6</v>
      </c>
      <c r="C8" s="10">
        <f>SUM(C9:C11)</f>
        <v>4</v>
      </c>
      <c r="D8" s="10">
        <f>SUM(D9:D11)</f>
        <v>48</v>
      </c>
      <c r="E8" s="10">
        <f>SUM(E9:E11)</f>
        <v>1344</v>
      </c>
      <c r="F8" s="13">
        <f>SUM(F9:F11)</f>
        <v>20160</v>
      </c>
      <c r="G8" s="13">
        <f>SUM(G9:G11)</f>
        <v>24346.9</v>
      </c>
    </row>
    <row r="9" spans="1:9" x14ac:dyDescent="0.25">
      <c r="B9" s="6" t="s">
        <v>7</v>
      </c>
      <c r="C9" s="6">
        <v>0</v>
      </c>
      <c r="D9" s="6">
        <v>0</v>
      </c>
      <c r="E9" s="6">
        <v>0</v>
      </c>
      <c r="F9" s="11">
        <v>0</v>
      </c>
      <c r="G9" s="11">
        <v>0</v>
      </c>
    </row>
    <row r="10" spans="1:9" x14ac:dyDescent="0.25">
      <c r="B10" s="6" t="s">
        <v>8</v>
      </c>
      <c r="C10" s="6">
        <v>2</v>
      </c>
      <c r="D10" s="6">
        <v>48</v>
      </c>
      <c r="E10" s="6">
        <v>1344</v>
      </c>
      <c r="F10" s="11">
        <f>Table5[[#This Row],[Бр. верифицирани
 нощувки ]]*15</f>
        <v>20160</v>
      </c>
      <c r="G10" s="11">
        <f>Table5[[#This Row],[Суми без ДДС]]*1.09</f>
        <v>21974.400000000001</v>
      </c>
    </row>
    <row r="11" spans="1:9" x14ac:dyDescent="0.25">
      <c r="B11" s="6" t="s">
        <v>9</v>
      </c>
      <c r="C11" s="6">
        <v>2</v>
      </c>
      <c r="D11" s="6">
        <v>0</v>
      </c>
      <c r="E11" s="6">
        <v>0</v>
      </c>
      <c r="F11" s="11">
        <v>0</v>
      </c>
      <c r="G11" s="11">
        <v>2372.5</v>
      </c>
    </row>
    <row r="12" spans="1:9" x14ac:dyDescent="0.25">
      <c r="A12" s="10" t="s">
        <v>234</v>
      </c>
      <c r="B12" s="10" t="s">
        <v>6</v>
      </c>
      <c r="C12" s="10">
        <f>SUM(C13:C15)</f>
        <v>15</v>
      </c>
      <c r="D12" s="10">
        <f>SUM(D13:D15)</f>
        <v>332</v>
      </c>
      <c r="E12" s="10">
        <f>SUM(E13:E15)</f>
        <v>9832</v>
      </c>
      <c r="F12" s="13">
        <f>SUM(F13:F15)</f>
        <v>147480</v>
      </c>
      <c r="G12" s="13">
        <f>SUM(G13:G15)</f>
        <v>160956.90000000002</v>
      </c>
    </row>
    <row r="13" spans="1:9" x14ac:dyDescent="0.25">
      <c r="B13" s="6" t="s">
        <v>7</v>
      </c>
      <c r="C13" s="6">
        <v>1</v>
      </c>
      <c r="D13" s="6">
        <v>1</v>
      </c>
      <c r="E13" s="6">
        <v>30</v>
      </c>
      <c r="F13" s="11">
        <v>450</v>
      </c>
      <c r="G13" s="11">
        <v>450</v>
      </c>
    </row>
    <row r="14" spans="1:9" x14ac:dyDescent="0.25">
      <c r="B14" s="6" t="s">
        <v>8</v>
      </c>
      <c r="C14" s="6">
        <v>11</v>
      </c>
      <c r="D14" s="6">
        <v>326</v>
      </c>
      <c r="E14" s="6">
        <v>9654</v>
      </c>
      <c r="F14" s="11">
        <f>Table5[[#This Row],[Бр. верифицирани
 нощувки ]]*15</f>
        <v>144810</v>
      </c>
      <c r="G14" s="11">
        <f>Table5[[#This Row],[Суми без ДДС]]*1.09</f>
        <v>157842.90000000002</v>
      </c>
    </row>
    <row r="15" spans="1:9" x14ac:dyDescent="0.25">
      <c r="B15" s="6" t="s">
        <v>9</v>
      </c>
      <c r="C15" s="6">
        <v>3</v>
      </c>
      <c r="D15" s="6">
        <v>5</v>
      </c>
      <c r="E15" s="6">
        <v>148</v>
      </c>
      <c r="F15" s="11">
        <f>Table5[[#This Row],[Бр. верифицирани
 нощувки ]]*15</f>
        <v>2220</v>
      </c>
      <c r="G15" s="11">
        <f>Table5[[#This Row],[Суми без ДДС]]*1.2</f>
        <v>2664</v>
      </c>
    </row>
    <row r="16" spans="1:9" x14ac:dyDescent="0.25">
      <c r="A16" s="10" t="s">
        <v>235</v>
      </c>
      <c r="B16" s="10" t="s">
        <v>6</v>
      </c>
      <c r="C16" s="10">
        <f>SUM(C17:C19)</f>
        <v>15</v>
      </c>
      <c r="D16" s="10">
        <f>SUM(D17:D19)</f>
        <v>263</v>
      </c>
      <c r="E16" s="10">
        <f>SUM(E17:E19)</f>
        <v>6144</v>
      </c>
      <c r="F16" s="13">
        <f>SUM(F17:F19)</f>
        <v>92160</v>
      </c>
      <c r="G16" s="13">
        <f>SUM(G17:G19)</f>
        <v>100710.15000000001</v>
      </c>
    </row>
    <row r="17" spans="1:7" x14ac:dyDescent="0.25">
      <c r="B17" s="6" t="s">
        <v>7</v>
      </c>
      <c r="C17" s="6">
        <v>0</v>
      </c>
      <c r="D17" s="6">
        <v>0</v>
      </c>
      <c r="E17" s="6">
        <v>0</v>
      </c>
      <c r="F17" s="11">
        <v>0</v>
      </c>
      <c r="G17" s="11">
        <v>0</v>
      </c>
    </row>
    <row r="18" spans="1:7" x14ac:dyDescent="0.25">
      <c r="B18" s="6" t="s">
        <v>8</v>
      </c>
      <c r="C18" s="6">
        <v>12</v>
      </c>
      <c r="D18" s="6">
        <v>258</v>
      </c>
      <c r="E18" s="6">
        <v>5989</v>
      </c>
      <c r="F18" s="11">
        <f>Table5[[#This Row],[Бр. верифицирани
 нощувки ]]*15</f>
        <v>89835</v>
      </c>
      <c r="G18" s="11">
        <f>Table5[[#This Row],[Суми без ДДС]]*1.09</f>
        <v>97920.150000000009</v>
      </c>
    </row>
    <row r="19" spans="1:7" x14ac:dyDescent="0.25">
      <c r="B19" s="6" t="s">
        <v>9</v>
      </c>
      <c r="C19" s="6">
        <v>3</v>
      </c>
      <c r="D19" s="6">
        <v>5</v>
      </c>
      <c r="E19" s="6">
        <v>155</v>
      </c>
      <c r="F19" s="11">
        <f>Table5[[#This Row],[Бр. верифицирани
 нощувки ]]*15</f>
        <v>2325</v>
      </c>
      <c r="G19" s="11">
        <f>Table5[[#This Row],[Суми без ДДС]]*1.2</f>
        <v>2790</v>
      </c>
    </row>
    <row r="20" spans="1:7" x14ac:dyDescent="0.25">
      <c r="A20" s="16" t="s">
        <v>84</v>
      </c>
      <c r="B20" s="16"/>
      <c r="C20" s="16">
        <f>C4+C12+C16+C8</f>
        <v>120</v>
      </c>
      <c r="D20" s="16">
        <f>D4+D12+D16+D8</f>
        <v>4043</v>
      </c>
      <c r="E20" s="16">
        <f>E4+E12+E16+E8</f>
        <v>119954</v>
      </c>
      <c r="F20" s="17">
        <f>F4+F12+F16+F8</f>
        <v>1799310</v>
      </c>
      <c r="G20" s="17">
        <f>G4+G12+G16+G8</f>
        <v>1980638.7999999998</v>
      </c>
    </row>
  </sheetData>
  <mergeCells count="1">
    <mergeCell ref="A1:G2"/>
  </mergeCells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tabSelected="1" workbookViewId="0">
      <pane ySplit="2" topLeftCell="A48" activePane="bottomLeft" state="frozen"/>
      <selection pane="bottomLeft" activeCell="C87" sqref="C87"/>
    </sheetView>
  </sheetViews>
  <sheetFormatPr defaultRowHeight="15" x14ac:dyDescent="0.25"/>
  <cols>
    <col min="1" max="1" width="9.140625" style="33"/>
    <col min="2" max="2" width="32.85546875" customWidth="1"/>
    <col min="3" max="3" width="54.42578125" customWidth="1"/>
    <col min="4" max="4" width="16.5703125" customWidth="1"/>
    <col min="5" max="6" width="9.140625" style="1"/>
    <col min="7" max="8" width="11.28515625" style="1" bestFit="1" customWidth="1"/>
    <col min="9" max="10" width="15.85546875" customWidth="1"/>
  </cols>
  <sheetData>
    <row r="1" spans="1:10" ht="66" customHeight="1" x14ac:dyDescent="0.25">
      <c r="A1" s="78" t="s">
        <v>254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80.75" customHeight="1" x14ac:dyDescent="0.25">
      <c r="A2" s="22" t="s">
        <v>10</v>
      </c>
      <c r="B2" s="22" t="s">
        <v>11</v>
      </c>
      <c r="C2" s="22" t="s">
        <v>12</v>
      </c>
      <c r="D2" s="22" t="s">
        <v>13</v>
      </c>
      <c r="E2" s="22" t="s">
        <v>14</v>
      </c>
      <c r="F2" s="23" t="s">
        <v>15</v>
      </c>
      <c r="G2" s="22" t="s">
        <v>16</v>
      </c>
      <c r="H2" s="24" t="s">
        <v>17</v>
      </c>
      <c r="I2" s="25" t="s">
        <v>4</v>
      </c>
      <c r="J2" s="26" t="s">
        <v>18</v>
      </c>
    </row>
    <row r="3" spans="1:10" x14ac:dyDescent="0.25">
      <c r="A3" s="27">
        <v>1</v>
      </c>
      <c r="B3" s="4" t="s">
        <v>85</v>
      </c>
      <c r="C3" s="5" t="s">
        <v>86</v>
      </c>
      <c r="D3" s="5">
        <v>121869957</v>
      </c>
      <c r="E3" s="3" t="s">
        <v>19</v>
      </c>
      <c r="F3" s="3">
        <v>51</v>
      </c>
      <c r="G3" s="3">
        <v>1581</v>
      </c>
      <c r="H3" s="3">
        <v>9</v>
      </c>
      <c r="I3" s="28">
        <v>23715</v>
      </c>
      <c r="J3" s="28">
        <v>25849.35</v>
      </c>
    </row>
    <row r="4" spans="1:10" x14ac:dyDescent="0.25">
      <c r="A4" s="27">
        <v>2</v>
      </c>
      <c r="B4" s="4" t="s">
        <v>87</v>
      </c>
      <c r="C4" s="29" t="s">
        <v>22</v>
      </c>
      <c r="D4" s="5">
        <v>112090864</v>
      </c>
      <c r="E4" s="3" t="s">
        <v>19</v>
      </c>
      <c r="F4" s="3">
        <v>19</v>
      </c>
      <c r="G4" s="3">
        <v>589</v>
      </c>
      <c r="H4" s="3">
        <v>9</v>
      </c>
      <c r="I4" s="28">
        <v>8835</v>
      </c>
      <c r="J4" s="28">
        <v>9630.15</v>
      </c>
    </row>
    <row r="5" spans="1:10" x14ac:dyDescent="0.25">
      <c r="A5" s="27">
        <v>3</v>
      </c>
      <c r="B5" s="4" t="s">
        <v>88</v>
      </c>
      <c r="C5" s="29" t="s">
        <v>89</v>
      </c>
      <c r="D5" s="5">
        <v>131127139</v>
      </c>
      <c r="E5" s="3" t="s">
        <v>19</v>
      </c>
      <c r="F5" s="3">
        <v>15</v>
      </c>
      <c r="G5" s="3">
        <v>445</v>
      </c>
      <c r="H5" s="3">
        <v>9</v>
      </c>
      <c r="I5" s="28">
        <v>6675</v>
      </c>
      <c r="J5" s="28">
        <v>7275.75</v>
      </c>
    </row>
    <row r="6" spans="1:10" x14ac:dyDescent="0.25">
      <c r="A6" s="27">
        <v>4</v>
      </c>
      <c r="B6" s="4" t="s">
        <v>90</v>
      </c>
      <c r="C6" s="29" t="s">
        <v>91</v>
      </c>
      <c r="D6" s="5">
        <v>6950180058</v>
      </c>
      <c r="E6" s="3" t="s">
        <v>19</v>
      </c>
      <c r="F6" s="3">
        <v>2</v>
      </c>
      <c r="G6" s="3">
        <v>62</v>
      </c>
      <c r="H6" s="3">
        <v>9</v>
      </c>
      <c r="I6" s="28">
        <v>930</v>
      </c>
      <c r="J6" s="28">
        <v>1013.7</v>
      </c>
    </row>
    <row r="7" spans="1:10" x14ac:dyDescent="0.25">
      <c r="A7" s="27">
        <v>5</v>
      </c>
      <c r="B7" s="4" t="s">
        <v>92</v>
      </c>
      <c r="C7" s="29" t="s">
        <v>27</v>
      </c>
      <c r="D7" s="5">
        <v>201591095</v>
      </c>
      <c r="E7" s="3" t="s">
        <v>19</v>
      </c>
      <c r="F7" s="3">
        <v>27</v>
      </c>
      <c r="G7" s="3">
        <v>837</v>
      </c>
      <c r="H7" s="3">
        <v>9</v>
      </c>
      <c r="I7" s="28">
        <v>12555</v>
      </c>
      <c r="J7" s="28">
        <v>13684.95</v>
      </c>
    </row>
    <row r="8" spans="1:10" x14ac:dyDescent="0.25">
      <c r="A8" s="27">
        <v>6</v>
      </c>
      <c r="B8" s="4" t="s">
        <v>93</v>
      </c>
      <c r="C8" s="29" t="s">
        <v>32</v>
      </c>
      <c r="D8" s="5">
        <v>200286984</v>
      </c>
      <c r="E8" s="3" t="s">
        <v>19</v>
      </c>
      <c r="F8" s="3">
        <v>8</v>
      </c>
      <c r="G8" s="3">
        <v>247</v>
      </c>
      <c r="H8" s="3">
        <v>9</v>
      </c>
      <c r="I8" s="28">
        <v>3705</v>
      </c>
      <c r="J8" s="28">
        <v>4038.45</v>
      </c>
    </row>
    <row r="9" spans="1:10" x14ac:dyDescent="0.25">
      <c r="A9" s="27">
        <v>7</v>
      </c>
      <c r="B9" s="4" t="s">
        <v>94</v>
      </c>
      <c r="C9" s="29" t="s">
        <v>252</v>
      </c>
      <c r="D9" s="5">
        <v>176251497</v>
      </c>
      <c r="E9" s="3" t="s">
        <v>19</v>
      </c>
      <c r="F9" s="3">
        <v>258</v>
      </c>
      <c r="G9" s="3">
        <v>7887</v>
      </c>
      <c r="H9" s="3">
        <v>9</v>
      </c>
      <c r="I9" s="28">
        <v>118305</v>
      </c>
      <c r="J9" s="28">
        <v>128952.45</v>
      </c>
    </row>
    <row r="10" spans="1:10" x14ac:dyDescent="0.25">
      <c r="A10" s="27">
        <v>8</v>
      </c>
      <c r="B10" s="4" t="s">
        <v>95</v>
      </c>
      <c r="C10" s="29" t="s">
        <v>96</v>
      </c>
      <c r="D10" s="5">
        <v>201147667</v>
      </c>
      <c r="E10" s="3" t="s">
        <v>19</v>
      </c>
      <c r="F10" s="3">
        <v>6</v>
      </c>
      <c r="G10" s="3">
        <v>136</v>
      </c>
      <c r="H10" s="3">
        <v>9</v>
      </c>
      <c r="I10" s="28">
        <v>2040</v>
      </c>
      <c r="J10" s="28">
        <v>2223.6</v>
      </c>
    </row>
    <row r="11" spans="1:10" x14ac:dyDescent="0.25">
      <c r="A11" s="27">
        <v>9</v>
      </c>
      <c r="B11" s="4" t="s">
        <v>97</v>
      </c>
      <c r="C11" s="29" t="s">
        <v>98</v>
      </c>
      <c r="D11" s="5">
        <v>102827487</v>
      </c>
      <c r="E11" s="3" t="s">
        <v>19</v>
      </c>
      <c r="F11" s="3">
        <v>12</v>
      </c>
      <c r="G11" s="3">
        <v>372</v>
      </c>
      <c r="H11" s="3">
        <v>9</v>
      </c>
      <c r="I11" s="28">
        <v>5580</v>
      </c>
      <c r="J11" s="28">
        <v>6082.2</v>
      </c>
    </row>
    <row r="12" spans="1:10" x14ac:dyDescent="0.25">
      <c r="A12" s="27">
        <v>10</v>
      </c>
      <c r="B12" s="4" t="s">
        <v>99</v>
      </c>
      <c r="C12" s="29" t="s">
        <v>50</v>
      </c>
      <c r="D12" s="5">
        <v>124596702</v>
      </c>
      <c r="E12" s="3" t="s">
        <v>19</v>
      </c>
      <c r="F12" s="3">
        <v>37</v>
      </c>
      <c r="G12" s="3">
        <v>1126</v>
      </c>
      <c r="H12" s="3">
        <v>20</v>
      </c>
      <c r="I12" s="28">
        <v>16890</v>
      </c>
      <c r="J12" s="28">
        <v>20268</v>
      </c>
    </row>
    <row r="13" spans="1:10" x14ac:dyDescent="0.25">
      <c r="A13" s="27">
        <v>11</v>
      </c>
      <c r="B13" s="4" t="s">
        <v>100</v>
      </c>
      <c r="C13" s="29" t="s">
        <v>101</v>
      </c>
      <c r="D13" s="5">
        <v>204056429</v>
      </c>
      <c r="E13" s="3" t="s">
        <v>19</v>
      </c>
      <c r="F13" s="3">
        <v>4</v>
      </c>
      <c r="G13" s="3">
        <v>124</v>
      </c>
      <c r="H13" s="3">
        <v>9</v>
      </c>
      <c r="I13" s="28">
        <v>1860</v>
      </c>
      <c r="J13" s="28">
        <v>2027.4</v>
      </c>
    </row>
    <row r="14" spans="1:10" x14ac:dyDescent="0.25">
      <c r="A14" s="27">
        <v>12</v>
      </c>
      <c r="B14" s="4" t="s">
        <v>102</v>
      </c>
      <c r="C14" s="29" t="s">
        <v>103</v>
      </c>
      <c r="D14" s="5">
        <v>200370820</v>
      </c>
      <c r="E14" s="3" t="s">
        <v>19</v>
      </c>
      <c r="F14" s="3">
        <v>7</v>
      </c>
      <c r="G14" s="3">
        <v>205</v>
      </c>
      <c r="H14" s="3">
        <v>9</v>
      </c>
      <c r="I14" s="28">
        <v>3075</v>
      </c>
      <c r="J14" s="28">
        <v>3351.75</v>
      </c>
    </row>
    <row r="15" spans="1:10" x14ac:dyDescent="0.25">
      <c r="A15" s="27">
        <v>13</v>
      </c>
      <c r="B15" s="4" t="s">
        <v>104</v>
      </c>
      <c r="C15" s="29" t="s">
        <v>105</v>
      </c>
      <c r="D15" s="5">
        <v>204687323</v>
      </c>
      <c r="E15" s="3" t="s">
        <v>19</v>
      </c>
      <c r="F15" s="3">
        <v>7</v>
      </c>
      <c r="G15" s="3">
        <v>217</v>
      </c>
      <c r="H15" s="3">
        <v>9</v>
      </c>
      <c r="I15" s="28">
        <v>3255</v>
      </c>
      <c r="J15" s="28">
        <v>3547.95</v>
      </c>
    </row>
    <row r="16" spans="1:10" x14ac:dyDescent="0.25">
      <c r="A16" s="27">
        <v>14</v>
      </c>
      <c r="B16" s="4" t="s">
        <v>106</v>
      </c>
      <c r="C16" s="29" t="s">
        <v>57</v>
      </c>
      <c r="D16" s="5">
        <v>206810422</v>
      </c>
      <c r="E16" s="3" t="s">
        <v>19</v>
      </c>
      <c r="F16" s="3">
        <v>21</v>
      </c>
      <c r="G16" s="3">
        <v>645</v>
      </c>
      <c r="H16" s="3">
        <v>9</v>
      </c>
      <c r="I16" s="28">
        <v>9675</v>
      </c>
      <c r="J16" s="28">
        <v>10545.75</v>
      </c>
    </row>
    <row r="17" spans="1:10" x14ac:dyDescent="0.25">
      <c r="A17" s="27">
        <v>15</v>
      </c>
      <c r="B17" s="4" t="s">
        <v>107</v>
      </c>
      <c r="C17" s="29" t="s">
        <v>23</v>
      </c>
      <c r="D17" s="5">
        <v>121023551</v>
      </c>
      <c r="E17" s="3" t="s">
        <v>19</v>
      </c>
      <c r="F17" s="3">
        <v>81</v>
      </c>
      <c r="G17" s="3">
        <v>2441</v>
      </c>
      <c r="H17" s="3">
        <v>20</v>
      </c>
      <c r="I17" s="28">
        <v>36615</v>
      </c>
      <c r="J17" s="28">
        <v>43938</v>
      </c>
    </row>
    <row r="18" spans="1:10" x14ac:dyDescent="0.25">
      <c r="A18" s="27">
        <v>16</v>
      </c>
      <c r="B18" s="4" t="s">
        <v>108</v>
      </c>
      <c r="C18" s="29" t="s">
        <v>109</v>
      </c>
      <c r="D18" s="5">
        <v>203283897</v>
      </c>
      <c r="E18" s="3" t="s">
        <v>19</v>
      </c>
      <c r="F18" s="3">
        <v>59</v>
      </c>
      <c r="G18" s="3">
        <v>1817</v>
      </c>
      <c r="H18" s="3">
        <v>9</v>
      </c>
      <c r="I18" s="28">
        <v>27255</v>
      </c>
      <c r="J18" s="28">
        <v>29707.95</v>
      </c>
    </row>
    <row r="19" spans="1:10" x14ac:dyDescent="0.25">
      <c r="A19" s="27">
        <v>17</v>
      </c>
      <c r="B19" s="4" t="s">
        <v>110</v>
      </c>
      <c r="C19" s="29" t="s">
        <v>111</v>
      </c>
      <c r="D19" s="5">
        <v>206877990</v>
      </c>
      <c r="E19" s="3" t="s">
        <v>19</v>
      </c>
      <c r="F19" s="3">
        <v>6</v>
      </c>
      <c r="G19" s="3">
        <v>186</v>
      </c>
      <c r="H19" s="3">
        <v>9</v>
      </c>
      <c r="I19" s="28">
        <v>2790</v>
      </c>
      <c r="J19" s="28">
        <v>3041.1</v>
      </c>
    </row>
    <row r="20" spans="1:10" x14ac:dyDescent="0.25">
      <c r="A20" s="27">
        <v>18</v>
      </c>
      <c r="B20" s="4" t="s">
        <v>112</v>
      </c>
      <c r="C20" s="29" t="s">
        <v>113</v>
      </c>
      <c r="D20" s="5">
        <v>204272697</v>
      </c>
      <c r="E20" s="3" t="s">
        <v>19</v>
      </c>
      <c r="F20" s="3">
        <v>46</v>
      </c>
      <c r="G20" s="3">
        <v>1414</v>
      </c>
      <c r="H20" s="3">
        <v>9</v>
      </c>
      <c r="I20" s="28">
        <v>21210</v>
      </c>
      <c r="J20" s="28">
        <v>23118.9</v>
      </c>
    </row>
    <row r="21" spans="1:10" x14ac:dyDescent="0.25">
      <c r="A21" s="27">
        <v>19</v>
      </c>
      <c r="B21" s="4" t="s">
        <v>114</v>
      </c>
      <c r="C21" s="29" t="s">
        <v>115</v>
      </c>
      <c r="D21" s="5">
        <v>204272697</v>
      </c>
      <c r="E21" s="3" t="s">
        <v>19</v>
      </c>
      <c r="F21" s="3">
        <v>65</v>
      </c>
      <c r="G21" s="3">
        <v>1945</v>
      </c>
      <c r="H21" s="3">
        <v>9</v>
      </c>
      <c r="I21" s="28">
        <v>29175</v>
      </c>
      <c r="J21" s="28">
        <v>31800.75</v>
      </c>
    </row>
    <row r="22" spans="1:10" x14ac:dyDescent="0.25">
      <c r="A22" s="27">
        <v>20</v>
      </c>
      <c r="B22" s="4" t="s">
        <v>116</v>
      </c>
      <c r="C22" s="29" t="s">
        <v>115</v>
      </c>
      <c r="D22" s="5">
        <v>204272697</v>
      </c>
      <c r="E22" s="3" t="s">
        <v>19</v>
      </c>
      <c r="F22" s="3">
        <v>389</v>
      </c>
      <c r="G22" s="3">
        <v>11867</v>
      </c>
      <c r="H22" s="3">
        <v>9</v>
      </c>
      <c r="I22" s="28">
        <v>178005</v>
      </c>
      <c r="J22" s="28">
        <v>194025.45</v>
      </c>
    </row>
    <row r="23" spans="1:10" x14ac:dyDescent="0.25">
      <c r="A23" s="27">
        <v>21</v>
      </c>
      <c r="B23" s="4" t="s">
        <v>117</v>
      </c>
      <c r="C23" s="29" t="s">
        <v>73</v>
      </c>
      <c r="D23" s="5">
        <v>103935918</v>
      </c>
      <c r="E23" s="3" t="s">
        <v>19</v>
      </c>
      <c r="F23" s="3">
        <v>14</v>
      </c>
      <c r="G23" s="3">
        <v>434</v>
      </c>
      <c r="H23" s="3">
        <v>9</v>
      </c>
      <c r="I23" s="28">
        <v>6510</v>
      </c>
      <c r="J23" s="28">
        <v>7095.9</v>
      </c>
    </row>
    <row r="24" spans="1:10" x14ac:dyDescent="0.25">
      <c r="A24" s="27">
        <v>22</v>
      </c>
      <c r="B24" s="4" t="s">
        <v>118</v>
      </c>
      <c r="C24" s="29" t="s">
        <v>119</v>
      </c>
      <c r="D24" s="5">
        <v>204272697</v>
      </c>
      <c r="E24" s="3" t="s">
        <v>19</v>
      </c>
      <c r="F24" s="3">
        <v>25</v>
      </c>
      <c r="G24" s="3">
        <v>724</v>
      </c>
      <c r="H24" s="3">
        <v>9</v>
      </c>
      <c r="I24" s="28">
        <v>10860</v>
      </c>
      <c r="J24" s="28">
        <v>11837.4</v>
      </c>
    </row>
    <row r="25" spans="1:10" x14ac:dyDescent="0.25">
      <c r="A25" s="27">
        <v>23</v>
      </c>
      <c r="B25" s="4" t="s">
        <v>120</v>
      </c>
      <c r="C25" s="29" t="s">
        <v>119</v>
      </c>
      <c r="D25" s="5">
        <v>204272697</v>
      </c>
      <c r="E25" s="3" t="s">
        <v>19</v>
      </c>
      <c r="F25" s="3">
        <v>84</v>
      </c>
      <c r="G25" s="3">
        <v>2597</v>
      </c>
      <c r="H25" s="3">
        <v>9</v>
      </c>
      <c r="I25" s="28">
        <v>38955</v>
      </c>
      <c r="J25" s="28">
        <v>42460.95</v>
      </c>
    </row>
    <row r="26" spans="1:10" x14ac:dyDescent="0.25">
      <c r="A26" s="27">
        <v>24</v>
      </c>
      <c r="B26" s="4" t="s">
        <v>121</v>
      </c>
      <c r="C26" s="29" t="s">
        <v>24</v>
      </c>
      <c r="D26" s="5">
        <v>205192243</v>
      </c>
      <c r="E26" s="3" t="s">
        <v>19</v>
      </c>
      <c r="F26" s="3">
        <v>6</v>
      </c>
      <c r="G26" s="3">
        <v>186</v>
      </c>
      <c r="H26" s="3">
        <v>9</v>
      </c>
      <c r="I26" s="28">
        <v>2790</v>
      </c>
      <c r="J26" s="28">
        <v>3041.1</v>
      </c>
    </row>
    <row r="27" spans="1:10" x14ac:dyDescent="0.25">
      <c r="A27" s="27">
        <v>25</v>
      </c>
      <c r="B27" s="4" t="s">
        <v>122</v>
      </c>
      <c r="C27" s="29" t="s">
        <v>34</v>
      </c>
      <c r="D27" s="5">
        <v>124539847</v>
      </c>
      <c r="E27" s="3" t="s">
        <v>19</v>
      </c>
      <c r="F27" s="3">
        <v>18</v>
      </c>
      <c r="G27" s="3">
        <v>558</v>
      </c>
      <c r="H27" s="3">
        <v>9</v>
      </c>
      <c r="I27" s="28">
        <v>8370</v>
      </c>
      <c r="J27" s="28">
        <v>9123.2999999999993</v>
      </c>
    </row>
    <row r="28" spans="1:10" x14ac:dyDescent="0.25">
      <c r="A28" s="27">
        <v>26</v>
      </c>
      <c r="B28" s="4" t="s">
        <v>123</v>
      </c>
      <c r="C28" s="29" t="s">
        <v>43</v>
      </c>
      <c r="D28" s="5">
        <v>201145100</v>
      </c>
      <c r="E28" s="3" t="s">
        <v>19</v>
      </c>
      <c r="F28" s="3">
        <v>6</v>
      </c>
      <c r="G28" s="3">
        <v>186</v>
      </c>
      <c r="H28" s="3">
        <v>9</v>
      </c>
      <c r="I28" s="28">
        <v>2790</v>
      </c>
      <c r="J28" s="28">
        <v>3041.1</v>
      </c>
    </row>
    <row r="29" spans="1:10" x14ac:dyDescent="0.25">
      <c r="A29" s="27">
        <v>27</v>
      </c>
      <c r="B29" s="4" t="s">
        <v>124</v>
      </c>
      <c r="C29" s="29" t="s">
        <v>75</v>
      </c>
      <c r="D29" s="5">
        <v>202386257</v>
      </c>
      <c r="E29" s="3" t="s">
        <v>19</v>
      </c>
      <c r="F29" s="3">
        <v>47</v>
      </c>
      <c r="G29" s="3">
        <v>1457</v>
      </c>
      <c r="H29" s="3">
        <v>9</v>
      </c>
      <c r="I29" s="28">
        <v>21855</v>
      </c>
      <c r="J29" s="28">
        <v>23821.95</v>
      </c>
    </row>
    <row r="30" spans="1:10" x14ac:dyDescent="0.25">
      <c r="A30" s="27">
        <v>28</v>
      </c>
      <c r="B30" s="4" t="s">
        <v>125</v>
      </c>
      <c r="C30" s="29" t="s">
        <v>126</v>
      </c>
      <c r="D30" s="5">
        <v>101564407</v>
      </c>
      <c r="E30" s="3" t="s">
        <v>19</v>
      </c>
      <c r="F30" s="3">
        <v>8</v>
      </c>
      <c r="G30" s="3">
        <v>248</v>
      </c>
      <c r="H30" s="3">
        <v>9</v>
      </c>
      <c r="I30" s="28">
        <v>3720</v>
      </c>
      <c r="J30" s="28">
        <v>4054.8</v>
      </c>
    </row>
    <row r="31" spans="1:10" x14ac:dyDescent="0.25">
      <c r="A31" s="27">
        <v>29</v>
      </c>
      <c r="B31" s="4" t="s">
        <v>127</v>
      </c>
      <c r="C31" s="29" t="s">
        <v>128</v>
      </c>
      <c r="D31" s="5">
        <v>202922281</v>
      </c>
      <c r="E31" s="3" t="s">
        <v>19</v>
      </c>
      <c r="F31" s="3">
        <v>3</v>
      </c>
      <c r="G31" s="3">
        <v>93</v>
      </c>
      <c r="H31" s="3">
        <v>9</v>
      </c>
      <c r="I31" s="28">
        <v>1395</v>
      </c>
      <c r="J31" s="28">
        <v>1520.55</v>
      </c>
    </row>
    <row r="32" spans="1:10" x14ac:dyDescent="0.25">
      <c r="A32" s="27">
        <v>30</v>
      </c>
      <c r="B32" s="4" t="s">
        <v>129</v>
      </c>
      <c r="C32" s="29" t="s">
        <v>130</v>
      </c>
      <c r="D32" s="5">
        <v>205215020</v>
      </c>
      <c r="E32" s="3" t="s">
        <v>19</v>
      </c>
      <c r="F32" s="3">
        <v>3</v>
      </c>
      <c r="G32" s="3">
        <v>93</v>
      </c>
      <c r="H32" s="3">
        <v>9</v>
      </c>
      <c r="I32" s="28">
        <v>1395</v>
      </c>
      <c r="J32" s="28">
        <v>1520.55</v>
      </c>
    </row>
    <row r="33" spans="1:10" x14ac:dyDescent="0.25">
      <c r="A33" s="27">
        <v>31</v>
      </c>
      <c r="B33" s="4" t="s">
        <v>131</v>
      </c>
      <c r="C33" s="29" t="s">
        <v>132</v>
      </c>
      <c r="D33" s="5">
        <v>201719634</v>
      </c>
      <c r="E33" s="3" t="s">
        <v>19</v>
      </c>
      <c r="F33" s="3">
        <v>2</v>
      </c>
      <c r="G33" s="3">
        <v>62</v>
      </c>
      <c r="H33" s="3">
        <v>9</v>
      </c>
      <c r="I33" s="28">
        <v>930</v>
      </c>
      <c r="J33" s="28">
        <v>1013.7</v>
      </c>
    </row>
    <row r="34" spans="1:10" x14ac:dyDescent="0.25">
      <c r="A34" s="27">
        <v>32</v>
      </c>
      <c r="B34" s="4" t="s">
        <v>133</v>
      </c>
      <c r="C34" s="29" t="s">
        <v>134</v>
      </c>
      <c r="D34" s="5">
        <v>206413709</v>
      </c>
      <c r="E34" s="3" t="s">
        <v>19</v>
      </c>
      <c r="F34" s="3">
        <v>7</v>
      </c>
      <c r="G34" s="3">
        <v>217</v>
      </c>
      <c r="H34" s="3">
        <v>9</v>
      </c>
      <c r="I34" s="28">
        <v>3255</v>
      </c>
      <c r="J34" s="28">
        <v>3547.95</v>
      </c>
    </row>
    <row r="35" spans="1:10" x14ac:dyDescent="0.25">
      <c r="A35" s="27">
        <v>33</v>
      </c>
      <c r="B35" s="4" t="s">
        <v>135</v>
      </c>
      <c r="C35" s="29" t="s">
        <v>38</v>
      </c>
      <c r="D35" s="5">
        <v>203835986</v>
      </c>
      <c r="E35" s="3" t="s">
        <v>19</v>
      </c>
      <c r="F35" s="3">
        <v>16</v>
      </c>
      <c r="G35" s="3">
        <v>496</v>
      </c>
      <c r="H35" s="3">
        <v>9</v>
      </c>
      <c r="I35" s="28">
        <v>7440</v>
      </c>
      <c r="J35" s="28">
        <v>8109.6</v>
      </c>
    </row>
    <row r="36" spans="1:10" x14ac:dyDescent="0.25">
      <c r="A36" s="27">
        <v>34</v>
      </c>
      <c r="B36" s="4" t="s">
        <v>136</v>
      </c>
      <c r="C36" s="29" t="s">
        <v>137</v>
      </c>
      <c r="D36" s="5">
        <v>102937179</v>
      </c>
      <c r="E36" s="3" t="s">
        <v>19</v>
      </c>
      <c r="F36" s="3">
        <v>22</v>
      </c>
      <c r="G36" s="3">
        <v>680</v>
      </c>
      <c r="H36" s="3">
        <v>9</v>
      </c>
      <c r="I36" s="28">
        <v>10200</v>
      </c>
      <c r="J36" s="28">
        <v>11118</v>
      </c>
    </row>
    <row r="37" spans="1:10" x14ac:dyDescent="0.25">
      <c r="A37" s="27">
        <v>35</v>
      </c>
      <c r="B37" s="4" t="s">
        <v>138</v>
      </c>
      <c r="C37" s="29" t="s">
        <v>139</v>
      </c>
      <c r="D37" s="5" t="s">
        <v>213</v>
      </c>
      <c r="E37" s="3" t="s">
        <v>19</v>
      </c>
      <c r="F37" s="3">
        <v>2</v>
      </c>
      <c r="G37" s="3">
        <v>62</v>
      </c>
      <c r="H37" s="3">
        <v>0</v>
      </c>
      <c r="I37" s="28">
        <v>930</v>
      </c>
      <c r="J37" s="28">
        <v>930</v>
      </c>
    </row>
    <row r="38" spans="1:10" x14ac:dyDescent="0.25">
      <c r="A38" s="27">
        <v>36</v>
      </c>
      <c r="B38" s="4" t="s">
        <v>140</v>
      </c>
      <c r="C38" s="29" t="s">
        <v>41</v>
      </c>
      <c r="D38" s="5">
        <v>931625</v>
      </c>
      <c r="E38" s="3" t="s">
        <v>19</v>
      </c>
      <c r="F38" s="3">
        <v>4</v>
      </c>
      <c r="G38" s="3">
        <v>124</v>
      </c>
      <c r="H38" s="3">
        <v>20</v>
      </c>
      <c r="I38" s="28">
        <v>1860</v>
      </c>
      <c r="J38" s="28">
        <v>2232</v>
      </c>
    </row>
    <row r="39" spans="1:10" x14ac:dyDescent="0.25">
      <c r="A39" s="27">
        <v>37</v>
      </c>
      <c r="B39" s="4" t="s">
        <v>141</v>
      </c>
      <c r="C39" s="29" t="s">
        <v>231</v>
      </c>
      <c r="D39" s="5">
        <v>203652180</v>
      </c>
      <c r="E39" s="3" t="s">
        <v>19</v>
      </c>
      <c r="F39" s="3">
        <v>19</v>
      </c>
      <c r="G39" s="3">
        <v>589</v>
      </c>
      <c r="H39" s="3">
        <v>9</v>
      </c>
      <c r="I39" s="28">
        <v>8835</v>
      </c>
      <c r="J39" s="28">
        <v>9630.15</v>
      </c>
    </row>
    <row r="40" spans="1:10" x14ac:dyDescent="0.25">
      <c r="A40" s="27">
        <v>38</v>
      </c>
      <c r="B40" s="4" t="s">
        <v>142</v>
      </c>
      <c r="C40" s="29" t="s">
        <v>143</v>
      </c>
      <c r="D40" s="5">
        <v>202086352</v>
      </c>
      <c r="E40" s="3" t="s">
        <v>19</v>
      </c>
      <c r="F40" s="3">
        <v>3</v>
      </c>
      <c r="G40" s="3">
        <v>72</v>
      </c>
      <c r="H40" s="3">
        <v>9</v>
      </c>
      <c r="I40" s="28">
        <v>1080</v>
      </c>
      <c r="J40" s="28">
        <v>1177.2</v>
      </c>
    </row>
    <row r="41" spans="1:10" x14ac:dyDescent="0.25">
      <c r="A41" s="27">
        <v>39</v>
      </c>
      <c r="B41" s="4" t="s">
        <v>144</v>
      </c>
      <c r="C41" s="29" t="s">
        <v>145</v>
      </c>
      <c r="D41" s="5">
        <v>203974434</v>
      </c>
      <c r="E41" s="3" t="s">
        <v>19</v>
      </c>
      <c r="F41" s="3">
        <v>316</v>
      </c>
      <c r="G41" s="3">
        <v>9443</v>
      </c>
      <c r="H41" s="3">
        <v>9</v>
      </c>
      <c r="I41" s="28">
        <v>141645</v>
      </c>
      <c r="J41" s="28">
        <v>154393.04999999999</v>
      </c>
    </row>
    <row r="42" spans="1:10" x14ac:dyDescent="0.25">
      <c r="A42" s="27">
        <v>40</v>
      </c>
      <c r="B42" s="4" t="s">
        <v>146</v>
      </c>
      <c r="C42" s="29" t="s">
        <v>147</v>
      </c>
      <c r="D42" s="5">
        <v>530493</v>
      </c>
      <c r="E42" s="3" t="s">
        <v>19</v>
      </c>
      <c r="F42" s="3">
        <v>8</v>
      </c>
      <c r="G42" s="3">
        <v>244</v>
      </c>
      <c r="H42" s="3">
        <v>20</v>
      </c>
      <c r="I42" s="28">
        <v>3660</v>
      </c>
      <c r="J42" s="28">
        <v>4392</v>
      </c>
    </row>
    <row r="43" spans="1:10" x14ac:dyDescent="0.25">
      <c r="A43" s="27">
        <v>41</v>
      </c>
      <c r="B43" s="4" t="s">
        <v>148</v>
      </c>
      <c r="C43" s="29" t="s">
        <v>149</v>
      </c>
      <c r="D43" s="5">
        <v>102869753</v>
      </c>
      <c r="E43" s="3" t="s">
        <v>19</v>
      </c>
      <c r="F43" s="3">
        <v>78</v>
      </c>
      <c r="G43" s="3">
        <v>2372</v>
      </c>
      <c r="H43" s="3">
        <v>9</v>
      </c>
      <c r="I43" s="28">
        <v>35580</v>
      </c>
      <c r="J43" s="28">
        <v>38782.199999999997</v>
      </c>
    </row>
    <row r="44" spans="1:10" x14ac:dyDescent="0.25">
      <c r="A44" s="27">
        <v>42</v>
      </c>
      <c r="B44" s="4" t="s">
        <v>150</v>
      </c>
      <c r="C44" s="29" t="s">
        <v>151</v>
      </c>
      <c r="D44" s="5">
        <v>147132821</v>
      </c>
      <c r="E44" s="3" t="s">
        <v>19</v>
      </c>
      <c r="F44" s="3">
        <v>37</v>
      </c>
      <c r="G44" s="3">
        <v>1136</v>
      </c>
      <c r="H44" s="3">
        <v>9</v>
      </c>
      <c r="I44" s="28">
        <v>17040</v>
      </c>
      <c r="J44" s="28">
        <v>18573.599999999999</v>
      </c>
    </row>
    <row r="45" spans="1:10" x14ac:dyDescent="0.25">
      <c r="A45" s="27">
        <v>43</v>
      </c>
      <c r="B45" s="4" t="s">
        <v>152</v>
      </c>
      <c r="C45" s="29" t="s">
        <v>242</v>
      </c>
      <c r="D45" s="5">
        <v>204503086</v>
      </c>
      <c r="E45" s="3" t="s">
        <v>19</v>
      </c>
      <c r="F45" s="3">
        <v>5</v>
      </c>
      <c r="G45" s="3">
        <v>155</v>
      </c>
      <c r="H45" s="3">
        <v>9</v>
      </c>
      <c r="I45" s="28">
        <v>2325</v>
      </c>
      <c r="J45" s="28">
        <v>2534.25</v>
      </c>
    </row>
    <row r="46" spans="1:10" x14ac:dyDescent="0.25">
      <c r="A46" s="27">
        <v>44</v>
      </c>
      <c r="B46" s="4" t="s">
        <v>153</v>
      </c>
      <c r="C46" s="29" t="s">
        <v>35</v>
      </c>
      <c r="D46" s="5">
        <v>471504</v>
      </c>
      <c r="E46" s="3" t="s">
        <v>19</v>
      </c>
      <c r="F46" s="3">
        <v>128</v>
      </c>
      <c r="G46" s="3">
        <v>3215</v>
      </c>
      <c r="H46" s="3">
        <v>20</v>
      </c>
      <c r="I46" s="28">
        <v>48225</v>
      </c>
      <c r="J46" s="28">
        <v>57870</v>
      </c>
    </row>
    <row r="47" spans="1:10" x14ac:dyDescent="0.25">
      <c r="A47" s="27">
        <v>45</v>
      </c>
      <c r="B47" s="4" t="s">
        <v>154</v>
      </c>
      <c r="C47" s="29" t="s">
        <v>155</v>
      </c>
      <c r="D47" s="5">
        <v>147003207</v>
      </c>
      <c r="E47" s="3" t="s">
        <v>19</v>
      </c>
      <c r="F47" s="3">
        <v>8</v>
      </c>
      <c r="G47" s="3">
        <v>248</v>
      </c>
      <c r="H47" s="3">
        <v>9</v>
      </c>
      <c r="I47" s="28">
        <v>3720</v>
      </c>
      <c r="J47" s="28">
        <v>4054.8</v>
      </c>
    </row>
    <row r="48" spans="1:10" x14ac:dyDescent="0.25">
      <c r="A48" s="27">
        <v>46</v>
      </c>
      <c r="B48" s="4" t="s">
        <v>156</v>
      </c>
      <c r="C48" s="29" t="s">
        <v>47</v>
      </c>
      <c r="D48" s="5">
        <v>203513540</v>
      </c>
      <c r="E48" s="3" t="s">
        <v>19</v>
      </c>
      <c r="F48" s="3">
        <v>316</v>
      </c>
      <c r="G48" s="3">
        <v>9568</v>
      </c>
      <c r="H48" s="3">
        <v>9</v>
      </c>
      <c r="I48" s="28">
        <v>143520</v>
      </c>
      <c r="J48" s="28">
        <v>156436.79999999999</v>
      </c>
    </row>
    <row r="49" spans="1:10" x14ac:dyDescent="0.25">
      <c r="A49" s="27">
        <v>47</v>
      </c>
      <c r="B49" s="4" t="s">
        <v>157</v>
      </c>
      <c r="C49" s="29" t="s">
        <v>55</v>
      </c>
      <c r="D49" s="5">
        <v>200961766</v>
      </c>
      <c r="E49" s="3" t="s">
        <v>19</v>
      </c>
      <c r="F49" s="3">
        <v>12</v>
      </c>
      <c r="G49" s="3">
        <v>342</v>
      </c>
      <c r="H49" s="3">
        <v>9</v>
      </c>
      <c r="I49" s="28">
        <v>5130</v>
      </c>
      <c r="J49" s="28">
        <v>5591.7</v>
      </c>
    </row>
    <row r="50" spans="1:10" x14ac:dyDescent="0.25">
      <c r="A50" s="27">
        <v>48</v>
      </c>
      <c r="B50" s="4" t="s">
        <v>158</v>
      </c>
      <c r="C50" s="29" t="s">
        <v>159</v>
      </c>
      <c r="D50" s="5">
        <v>130822878</v>
      </c>
      <c r="E50" s="3" t="s">
        <v>19</v>
      </c>
      <c r="F50" s="3">
        <v>198</v>
      </c>
      <c r="G50" s="3">
        <v>6074</v>
      </c>
      <c r="H50" s="3">
        <v>9</v>
      </c>
      <c r="I50" s="28">
        <v>91110</v>
      </c>
      <c r="J50" s="28">
        <v>99309.9</v>
      </c>
    </row>
    <row r="51" spans="1:10" x14ac:dyDescent="0.25">
      <c r="A51" s="27">
        <v>49</v>
      </c>
      <c r="B51" s="4" t="s">
        <v>160</v>
      </c>
      <c r="C51" s="29" t="s">
        <v>161</v>
      </c>
      <c r="D51" s="4">
        <v>8316299990217</v>
      </c>
      <c r="E51" s="3" t="s">
        <v>19</v>
      </c>
      <c r="F51" s="3">
        <v>71</v>
      </c>
      <c r="G51" s="3">
        <v>2122</v>
      </c>
      <c r="H51" s="3">
        <v>20</v>
      </c>
      <c r="I51" s="28">
        <v>31830</v>
      </c>
      <c r="J51" s="28">
        <v>38196</v>
      </c>
    </row>
    <row r="52" spans="1:10" x14ac:dyDescent="0.25">
      <c r="A52" s="27">
        <v>50</v>
      </c>
      <c r="B52" s="4" t="s">
        <v>162</v>
      </c>
      <c r="C52" s="29" t="s">
        <v>243</v>
      </c>
      <c r="D52" s="5">
        <v>204094636</v>
      </c>
      <c r="E52" s="3" t="s">
        <v>19</v>
      </c>
      <c r="F52" s="3">
        <v>25</v>
      </c>
      <c r="G52" s="3">
        <v>775</v>
      </c>
      <c r="H52" s="3">
        <v>9</v>
      </c>
      <c r="I52" s="28">
        <v>11625</v>
      </c>
      <c r="J52" s="28">
        <v>12671.25</v>
      </c>
    </row>
    <row r="53" spans="1:10" x14ac:dyDescent="0.25">
      <c r="A53" s="27">
        <v>51</v>
      </c>
      <c r="B53" s="4" t="s">
        <v>163</v>
      </c>
      <c r="C53" s="29" t="s">
        <v>164</v>
      </c>
      <c r="D53" s="5">
        <v>103549539</v>
      </c>
      <c r="E53" s="3" t="s">
        <v>19</v>
      </c>
      <c r="F53" s="3">
        <v>8</v>
      </c>
      <c r="G53" s="3">
        <v>236</v>
      </c>
      <c r="H53" s="3">
        <v>9</v>
      </c>
      <c r="I53" s="28">
        <v>3540</v>
      </c>
      <c r="J53" s="28">
        <v>3858.6</v>
      </c>
    </row>
    <row r="54" spans="1:10" x14ac:dyDescent="0.25">
      <c r="A54" s="27">
        <v>52</v>
      </c>
      <c r="B54" s="4" t="s">
        <v>165</v>
      </c>
      <c r="C54" s="29" t="s">
        <v>244</v>
      </c>
      <c r="D54" s="5">
        <v>175158218</v>
      </c>
      <c r="E54" s="3" t="s">
        <v>19</v>
      </c>
      <c r="F54" s="3">
        <v>7</v>
      </c>
      <c r="G54" s="3">
        <v>204</v>
      </c>
      <c r="H54" s="3">
        <v>9</v>
      </c>
      <c r="I54" s="28">
        <v>3060</v>
      </c>
      <c r="J54" s="28">
        <v>3335.4</v>
      </c>
    </row>
    <row r="55" spans="1:10" x14ac:dyDescent="0.25">
      <c r="A55" s="27">
        <v>53</v>
      </c>
      <c r="B55" s="4" t="s">
        <v>166</v>
      </c>
      <c r="C55" s="29" t="s">
        <v>45</v>
      </c>
      <c r="D55" s="5">
        <v>20974961</v>
      </c>
      <c r="E55" s="3" t="s">
        <v>19</v>
      </c>
      <c r="F55" s="3">
        <v>46</v>
      </c>
      <c r="G55" s="3">
        <v>1426</v>
      </c>
      <c r="H55" s="3">
        <v>9</v>
      </c>
      <c r="I55" s="28">
        <v>21390</v>
      </c>
      <c r="J55" s="28">
        <v>23315.1</v>
      </c>
    </row>
    <row r="56" spans="1:10" x14ac:dyDescent="0.25">
      <c r="A56" s="27">
        <v>54</v>
      </c>
      <c r="B56" s="4" t="s">
        <v>167</v>
      </c>
      <c r="C56" s="29" t="s">
        <v>26</v>
      </c>
      <c r="D56" s="5">
        <v>102920991</v>
      </c>
      <c r="E56" s="3" t="s">
        <v>19</v>
      </c>
      <c r="F56" s="3">
        <v>1</v>
      </c>
      <c r="G56" s="3">
        <v>31</v>
      </c>
      <c r="H56" s="3">
        <v>9</v>
      </c>
      <c r="I56" s="28">
        <v>465</v>
      </c>
      <c r="J56" s="28">
        <v>506.85</v>
      </c>
    </row>
    <row r="57" spans="1:10" x14ac:dyDescent="0.25">
      <c r="A57" s="27">
        <v>55</v>
      </c>
      <c r="B57" s="4" t="s">
        <v>168</v>
      </c>
      <c r="C57" s="29" t="s">
        <v>52</v>
      </c>
      <c r="D57" s="5">
        <v>202029814</v>
      </c>
      <c r="E57" s="3" t="s">
        <v>19</v>
      </c>
      <c r="F57" s="3">
        <v>3</v>
      </c>
      <c r="G57" s="3">
        <v>93</v>
      </c>
      <c r="H57" s="3">
        <v>9</v>
      </c>
      <c r="I57" s="28">
        <v>1395</v>
      </c>
      <c r="J57" s="28">
        <v>1520.55</v>
      </c>
    </row>
    <row r="58" spans="1:10" x14ac:dyDescent="0.25">
      <c r="A58" s="27">
        <v>56</v>
      </c>
      <c r="B58" s="4" t="s">
        <v>169</v>
      </c>
      <c r="C58" s="29" t="s">
        <v>170</v>
      </c>
      <c r="D58" s="5">
        <v>203216286</v>
      </c>
      <c r="E58" s="3" t="s">
        <v>19</v>
      </c>
      <c r="F58" s="3">
        <v>3</v>
      </c>
      <c r="G58" s="3">
        <v>93</v>
      </c>
      <c r="H58" s="3">
        <v>0</v>
      </c>
      <c r="I58" s="28">
        <v>1395</v>
      </c>
      <c r="J58" s="28">
        <v>1395</v>
      </c>
    </row>
    <row r="59" spans="1:10" x14ac:dyDescent="0.25">
      <c r="A59" s="27">
        <v>57</v>
      </c>
      <c r="B59" s="4" t="s">
        <v>171</v>
      </c>
      <c r="C59" s="29" t="s">
        <v>245</v>
      </c>
      <c r="D59" s="5">
        <v>204765850</v>
      </c>
      <c r="E59" s="3" t="s">
        <v>19</v>
      </c>
      <c r="F59" s="3">
        <v>39</v>
      </c>
      <c r="G59" s="3">
        <v>1205</v>
      </c>
      <c r="H59" s="3">
        <v>9</v>
      </c>
      <c r="I59" s="28">
        <v>18075</v>
      </c>
      <c r="J59" s="28">
        <v>19701.75</v>
      </c>
    </row>
    <row r="60" spans="1:10" x14ac:dyDescent="0.25">
      <c r="A60" s="27">
        <v>58</v>
      </c>
      <c r="B60" s="4" t="s">
        <v>172</v>
      </c>
      <c r="C60" s="29" t="s">
        <v>246</v>
      </c>
      <c r="D60" s="5">
        <v>130488972</v>
      </c>
      <c r="E60" s="3" t="s">
        <v>19</v>
      </c>
      <c r="F60" s="3">
        <v>1</v>
      </c>
      <c r="G60" s="3">
        <v>31</v>
      </c>
      <c r="H60" s="3">
        <v>0</v>
      </c>
      <c r="I60" s="28">
        <v>465</v>
      </c>
      <c r="J60" s="28">
        <v>465</v>
      </c>
    </row>
    <row r="61" spans="1:10" x14ac:dyDescent="0.25">
      <c r="A61" s="27">
        <v>59</v>
      </c>
      <c r="B61" s="4" t="s">
        <v>173</v>
      </c>
      <c r="C61" s="29" t="s">
        <v>174</v>
      </c>
      <c r="D61" s="5">
        <v>206328828</v>
      </c>
      <c r="E61" s="3" t="s">
        <v>19</v>
      </c>
      <c r="F61" s="3">
        <v>66</v>
      </c>
      <c r="G61" s="3">
        <v>1905</v>
      </c>
      <c r="H61" s="3">
        <v>9</v>
      </c>
      <c r="I61" s="28">
        <v>28575</v>
      </c>
      <c r="J61" s="28">
        <v>31146.75</v>
      </c>
    </row>
    <row r="62" spans="1:10" x14ac:dyDescent="0.25">
      <c r="A62" s="27">
        <v>60</v>
      </c>
      <c r="B62" s="4" t="s">
        <v>175</v>
      </c>
      <c r="C62" s="29" t="s">
        <v>176</v>
      </c>
      <c r="D62" s="5">
        <v>203991615</v>
      </c>
      <c r="E62" s="3" t="s">
        <v>19</v>
      </c>
      <c r="F62" s="3">
        <v>4</v>
      </c>
      <c r="G62" s="3">
        <v>87</v>
      </c>
      <c r="H62" s="3">
        <v>9</v>
      </c>
      <c r="I62" s="28">
        <v>1305</v>
      </c>
      <c r="J62" s="28">
        <v>1422.45</v>
      </c>
    </row>
    <row r="63" spans="1:10" x14ac:dyDescent="0.25">
      <c r="A63" s="27">
        <v>61</v>
      </c>
      <c r="B63" s="4" t="s">
        <v>177</v>
      </c>
      <c r="C63" s="29" t="s">
        <v>28</v>
      </c>
      <c r="D63" s="5">
        <v>200714221</v>
      </c>
      <c r="E63" s="3" t="s">
        <v>19</v>
      </c>
      <c r="F63" s="3">
        <v>19</v>
      </c>
      <c r="G63" s="3">
        <v>585</v>
      </c>
      <c r="H63" s="3">
        <v>9</v>
      </c>
      <c r="I63" s="28">
        <v>8775</v>
      </c>
      <c r="J63" s="28">
        <v>9564.75</v>
      </c>
    </row>
    <row r="64" spans="1:10" x14ac:dyDescent="0.25">
      <c r="A64" s="27">
        <v>62</v>
      </c>
      <c r="B64" s="4" t="s">
        <v>178</v>
      </c>
      <c r="C64" s="29" t="s">
        <v>54</v>
      </c>
      <c r="D64" s="5">
        <v>202092259</v>
      </c>
      <c r="E64" s="3" t="s">
        <v>19</v>
      </c>
      <c r="F64" s="3">
        <v>5</v>
      </c>
      <c r="G64" s="3">
        <v>155</v>
      </c>
      <c r="H64" s="3">
        <v>9</v>
      </c>
      <c r="I64" s="28">
        <v>2325</v>
      </c>
      <c r="J64" s="28">
        <v>2534.25</v>
      </c>
    </row>
    <row r="65" spans="1:10" x14ac:dyDescent="0.25">
      <c r="A65" s="27">
        <v>63</v>
      </c>
      <c r="B65" s="4" t="s">
        <v>179</v>
      </c>
      <c r="C65" s="29" t="s">
        <v>247</v>
      </c>
      <c r="D65" s="5">
        <v>205553932</v>
      </c>
      <c r="E65" s="3" t="s">
        <v>19</v>
      </c>
      <c r="F65" s="3">
        <v>2</v>
      </c>
      <c r="G65" s="3">
        <v>62</v>
      </c>
      <c r="H65" s="3">
        <v>9</v>
      </c>
      <c r="I65" s="28">
        <v>930</v>
      </c>
      <c r="J65" s="28">
        <v>1013.7</v>
      </c>
    </row>
    <row r="66" spans="1:10" x14ac:dyDescent="0.25">
      <c r="A66" s="27">
        <v>64</v>
      </c>
      <c r="B66" s="4" t="s">
        <v>180</v>
      </c>
      <c r="C66" s="29" t="s">
        <v>181</v>
      </c>
      <c r="D66" s="5">
        <v>206852275</v>
      </c>
      <c r="E66" s="3" t="s">
        <v>19</v>
      </c>
      <c r="F66" s="3">
        <v>2</v>
      </c>
      <c r="G66" s="3">
        <v>62</v>
      </c>
      <c r="H66" s="3">
        <v>9</v>
      </c>
      <c r="I66" s="28">
        <v>930</v>
      </c>
      <c r="J66" s="28">
        <v>1013.7</v>
      </c>
    </row>
    <row r="67" spans="1:10" x14ac:dyDescent="0.25">
      <c r="A67" s="27">
        <v>65</v>
      </c>
      <c r="B67" s="4" t="s">
        <v>182</v>
      </c>
      <c r="C67" s="29" t="s">
        <v>183</v>
      </c>
      <c r="D67" s="5">
        <v>106527900</v>
      </c>
      <c r="E67" s="3" t="s">
        <v>19</v>
      </c>
      <c r="F67" s="3">
        <v>19</v>
      </c>
      <c r="G67" s="3">
        <v>589</v>
      </c>
      <c r="H67" s="3">
        <v>9</v>
      </c>
      <c r="I67" s="28">
        <v>8835</v>
      </c>
      <c r="J67" s="28">
        <v>9630.15</v>
      </c>
    </row>
    <row r="68" spans="1:10" x14ac:dyDescent="0.25">
      <c r="A68" s="27">
        <v>66</v>
      </c>
      <c r="B68" s="4" t="s">
        <v>184</v>
      </c>
      <c r="C68" s="29" t="s">
        <v>183</v>
      </c>
      <c r="D68" s="5">
        <v>106527900</v>
      </c>
      <c r="E68" s="3" t="s">
        <v>19</v>
      </c>
      <c r="F68" s="3">
        <v>33</v>
      </c>
      <c r="G68" s="3">
        <v>1012</v>
      </c>
      <c r="H68" s="3">
        <v>9</v>
      </c>
      <c r="I68" s="28">
        <v>15180</v>
      </c>
      <c r="J68" s="28">
        <v>16546.2</v>
      </c>
    </row>
    <row r="69" spans="1:10" x14ac:dyDescent="0.25">
      <c r="A69" s="27">
        <v>67</v>
      </c>
      <c r="B69" s="4" t="s">
        <v>185</v>
      </c>
      <c r="C69" s="29" t="s">
        <v>183</v>
      </c>
      <c r="D69" s="5">
        <v>106527900</v>
      </c>
      <c r="E69" s="3" t="s">
        <v>19</v>
      </c>
      <c r="F69" s="3">
        <v>62</v>
      </c>
      <c r="G69" s="3">
        <v>1899</v>
      </c>
      <c r="H69" s="3">
        <v>9</v>
      </c>
      <c r="I69" s="28">
        <v>28485</v>
      </c>
      <c r="J69" s="28">
        <v>31048.65</v>
      </c>
    </row>
    <row r="70" spans="1:10" x14ac:dyDescent="0.25">
      <c r="A70" s="27">
        <v>68</v>
      </c>
      <c r="B70" s="4" t="s">
        <v>186</v>
      </c>
      <c r="C70" s="29" t="s">
        <v>183</v>
      </c>
      <c r="D70" s="5">
        <v>106527900</v>
      </c>
      <c r="E70" s="3" t="s">
        <v>19</v>
      </c>
      <c r="F70" s="3">
        <v>171</v>
      </c>
      <c r="G70" s="3">
        <v>5238</v>
      </c>
      <c r="H70" s="3">
        <v>9</v>
      </c>
      <c r="I70" s="28">
        <v>78570</v>
      </c>
      <c r="J70" s="28">
        <v>85641.3</v>
      </c>
    </row>
    <row r="71" spans="1:10" x14ac:dyDescent="0.25">
      <c r="A71" s="27">
        <v>69</v>
      </c>
      <c r="B71" s="4" t="s">
        <v>187</v>
      </c>
      <c r="C71" s="29" t="s">
        <v>188</v>
      </c>
      <c r="D71" s="5">
        <v>200735692</v>
      </c>
      <c r="E71" s="3" t="s">
        <v>19</v>
      </c>
      <c r="F71" s="3">
        <v>68</v>
      </c>
      <c r="G71" s="3">
        <v>2044</v>
      </c>
      <c r="H71" s="3">
        <v>9</v>
      </c>
      <c r="I71" s="28">
        <v>30660</v>
      </c>
      <c r="J71" s="28">
        <v>33419.4</v>
      </c>
    </row>
    <row r="72" spans="1:10" x14ac:dyDescent="0.25">
      <c r="A72" s="27">
        <v>70</v>
      </c>
      <c r="B72" s="4" t="s">
        <v>189</v>
      </c>
      <c r="C72" s="29" t="s">
        <v>56</v>
      </c>
      <c r="D72" s="5">
        <v>204141880</v>
      </c>
      <c r="E72" s="3" t="s">
        <v>19</v>
      </c>
      <c r="F72" s="3">
        <v>9</v>
      </c>
      <c r="G72" s="3">
        <v>279</v>
      </c>
      <c r="H72" s="3">
        <v>9</v>
      </c>
      <c r="I72" s="28">
        <v>4185</v>
      </c>
      <c r="J72" s="28">
        <v>4561.6499999999996</v>
      </c>
    </row>
    <row r="73" spans="1:10" x14ac:dyDescent="0.25">
      <c r="A73" s="27">
        <v>71</v>
      </c>
      <c r="B73" s="4" t="s">
        <v>190</v>
      </c>
      <c r="C73" s="29" t="s">
        <v>191</v>
      </c>
      <c r="D73" s="5">
        <v>205099586</v>
      </c>
      <c r="E73" s="3" t="s">
        <v>19</v>
      </c>
      <c r="F73" s="3">
        <v>6</v>
      </c>
      <c r="G73" s="3">
        <v>174</v>
      </c>
      <c r="H73" s="3">
        <v>9</v>
      </c>
      <c r="I73" s="28">
        <v>2610</v>
      </c>
      <c r="J73" s="28">
        <v>2844.9</v>
      </c>
    </row>
    <row r="74" spans="1:10" x14ac:dyDescent="0.25">
      <c r="A74" s="27">
        <v>72</v>
      </c>
      <c r="B74" s="4" t="s">
        <v>192</v>
      </c>
      <c r="C74" s="29" t="s">
        <v>193</v>
      </c>
      <c r="D74" s="5">
        <v>203519504</v>
      </c>
      <c r="E74" s="3" t="s">
        <v>19</v>
      </c>
      <c r="F74" s="3">
        <v>17</v>
      </c>
      <c r="G74" s="3">
        <v>527</v>
      </c>
      <c r="H74" s="3">
        <v>9</v>
      </c>
      <c r="I74" s="28">
        <v>7905</v>
      </c>
      <c r="J74" s="28">
        <v>8616.4500000000007</v>
      </c>
    </row>
    <row r="75" spans="1:10" x14ac:dyDescent="0.25">
      <c r="A75" s="27">
        <v>73</v>
      </c>
      <c r="B75" s="4" t="s">
        <v>194</v>
      </c>
      <c r="C75" s="29" t="s">
        <v>193</v>
      </c>
      <c r="D75" s="5">
        <v>203519504</v>
      </c>
      <c r="E75" s="3" t="s">
        <v>19</v>
      </c>
      <c r="F75" s="3">
        <v>53</v>
      </c>
      <c r="G75" s="3">
        <v>1605</v>
      </c>
      <c r="H75" s="3">
        <v>9</v>
      </c>
      <c r="I75" s="28">
        <v>24075</v>
      </c>
      <c r="J75" s="28">
        <v>26241.75</v>
      </c>
    </row>
    <row r="76" spans="1:10" ht="30" x14ac:dyDescent="0.25">
      <c r="A76" s="3">
        <v>74</v>
      </c>
      <c r="B76" s="14" t="s">
        <v>195</v>
      </c>
      <c r="C76" s="30" t="s">
        <v>248</v>
      </c>
      <c r="D76" s="15">
        <v>176094665</v>
      </c>
      <c r="E76" s="3" t="s">
        <v>19</v>
      </c>
      <c r="F76" s="3">
        <v>32</v>
      </c>
      <c r="G76" s="3">
        <v>992</v>
      </c>
      <c r="H76" s="3">
        <v>20</v>
      </c>
      <c r="I76" s="31">
        <v>14880</v>
      </c>
      <c r="J76" s="31">
        <v>17856</v>
      </c>
    </row>
    <row r="77" spans="1:10" x14ac:dyDescent="0.25">
      <c r="A77" s="27">
        <v>75</v>
      </c>
      <c r="B77" s="4" t="s">
        <v>196</v>
      </c>
      <c r="C77" s="29" t="s">
        <v>197</v>
      </c>
      <c r="D77" s="5">
        <v>175094744</v>
      </c>
      <c r="E77" s="3" t="s">
        <v>19</v>
      </c>
      <c r="F77" s="3">
        <v>22</v>
      </c>
      <c r="G77" s="3">
        <v>682</v>
      </c>
      <c r="H77" s="3">
        <v>9</v>
      </c>
      <c r="I77" s="28">
        <v>10230</v>
      </c>
      <c r="J77" s="28">
        <v>11150.7</v>
      </c>
    </row>
    <row r="78" spans="1:10" x14ac:dyDescent="0.25">
      <c r="A78" s="27">
        <v>76</v>
      </c>
      <c r="B78" s="4" t="s">
        <v>198</v>
      </c>
      <c r="C78" s="29" t="s">
        <v>199</v>
      </c>
      <c r="D78" s="32" t="s">
        <v>200</v>
      </c>
      <c r="E78" s="3" t="s">
        <v>19</v>
      </c>
      <c r="F78" s="3">
        <v>3</v>
      </c>
      <c r="G78" s="3">
        <v>44</v>
      </c>
      <c r="H78" s="3">
        <v>9</v>
      </c>
      <c r="I78" s="28">
        <v>660</v>
      </c>
      <c r="J78" s="28">
        <v>719.4</v>
      </c>
    </row>
    <row r="79" spans="1:10" x14ac:dyDescent="0.25">
      <c r="A79" s="27">
        <v>77</v>
      </c>
      <c r="B79" s="4" t="s">
        <v>201</v>
      </c>
      <c r="C79" s="29" t="s">
        <v>76</v>
      </c>
      <c r="D79" s="5">
        <v>130315387</v>
      </c>
      <c r="E79" s="3" t="s">
        <v>19</v>
      </c>
      <c r="F79" s="3">
        <v>2</v>
      </c>
      <c r="G79" s="3">
        <v>62</v>
      </c>
      <c r="H79" s="3">
        <v>9</v>
      </c>
      <c r="I79" s="28">
        <v>930</v>
      </c>
      <c r="J79" s="28">
        <v>1013.7</v>
      </c>
    </row>
    <row r="80" spans="1:10" x14ac:dyDescent="0.25">
      <c r="A80" s="27">
        <v>78</v>
      </c>
      <c r="B80" s="4" t="s">
        <v>202</v>
      </c>
      <c r="C80" s="29" t="s">
        <v>249</v>
      </c>
      <c r="D80" s="5">
        <v>814191872</v>
      </c>
      <c r="E80" s="3" t="s">
        <v>19</v>
      </c>
      <c r="F80" s="3">
        <v>5</v>
      </c>
      <c r="G80" s="3">
        <v>155</v>
      </c>
      <c r="H80" s="3">
        <v>9</v>
      </c>
      <c r="I80" s="28">
        <v>2325</v>
      </c>
      <c r="J80" s="28">
        <v>2534.25</v>
      </c>
    </row>
    <row r="81" spans="1:10" x14ac:dyDescent="0.25">
      <c r="A81" s="27">
        <v>79</v>
      </c>
      <c r="B81" s="4" t="s">
        <v>203</v>
      </c>
      <c r="C81" s="29" t="s">
        <v>250</v>
      </c>
      <c r="D81" s="5">
        <v>202692609</v>
      </c>
      <c r="E81" s="3" t="s">
        <v>19</v>
      </c>
      <c r="F81" s="3">
        <v>28</v>
      </c>
      <c r="G81" s="3">
        <v>868</v>
      </c>
      <c r="H81" s="3">
        <v>9</v>
      </c>
      <c r="I81" s="28">
        <v>13020</v>
      </c>
      <c r="J81" s="28">
        <v>14191.8</v>
      </c>
    </row>
    <row r="82" spans="1:10" x14ac:dyDescent="0.25">
      <c r="A82" s="27">
        <v>80</v>
      </c>
      <c r="B82" s="4" t="s">
        <v>204</v>
      </c>
      <c r="C82" s="29" t="s">
        <v>39</v>
      </c>
      <c r="D82" s="5">
        <v>205817015</v>
      </c>
      <c r="E82" s="3" t="s">
        <v>19</v>
      </c>
      <c r="F82" s="3">
        <v>4</v>
      </c>
      <c r="G82" s="3">
        <v>88</v>
      </c>
      <c r="H82" s="3">
        <v>9</v>
      </c>
      <c r="I82" s="28">
        <v>1320</v>
      </c>
      <c r="J82" s="28">
        <v>1438.8</v>
      </c>
    </row>
    <row r="83" spans="1:10" x14ac:dyDescent="0.25">
      <c r="A83" s="27">
        <v>81</v>
      </c>
      <c r="B83" s="4" t="s">
        <v>205</v>
      </c>
      <c r="C83" s="29" t="s">
        <v>206</v>
      </c>
      <c r="D83" s="5">
        <v>124121723</v>
      </c>
      <c r="E83" s="3" t="s">
        <v>19</v>
      </c>
      <c r="F83" s="3">
        <v>25</v>
      </c>
      <c r="G83" s="3">
        <v>761</v>
      </c>
      <c r="H83" s="3">
        <v>9</v>
      </c>
      <c r="I83" s="28">
        <v>11415</v>
      </c>
      <c r="J83" s="28">
        <v>12442.35</v>
      </c>
    </row>
    <row r="84" spans="1:10" x14ac:dyDescent="0.25">
      <c r="A84" s="27">
        <v>82</v>
      </c>
      <c r="B84" s="4" t="s">
        <v>207</v>
      </c>
      <c r="C84" s="29" t="s">
        <v>44</v>
      </c>
      <c r="D84" s="5">
        <v>205089574</v>
      </c>
      <c r="E84" s="3" t="s">
        <v>19</v>
      </c>
      <c r="F84" s="3">
        <v>8</v>
      </c>
      <c r="G84" s="3">
        <v>229</v>
      </c>
      <c r="H84" s="3">
        <v>9</v>
      </c>
      <c r="I84" s="28">
        <v>3435</v>
      </c>
      <c r="J84" s="28">
        <v>3744.15</v>
      </c>
    </row>
    <row r="85" spans="1:10" x14ac:dyDescent="0.25">
      <c r="A85" s="27">
        <v>83</v>
      </c>
      <c r="B85" s="4" t="s">
        <v>208</v>
      </c>
      <c r="C85" s="29" t="s">
        <v>42</v>
      </c>
      <c r="D85" s="5">
        <v>102926478</v>
      </c>
      <c r="E85" s="3" t="s">
        <v>19</v>
      </c>
      <c r="F85" s="3">
        <v>6</v>
      </c>
      <c r="G85" s="3">
        <v>186</v>
      </c>
      <c r="H85" s="3">
        <v>9</v>
      </c>
      <c r="I85" s="28">
        <v>2790</v>
      </c>
      <c r="J85" s="28">
        <v>3041.1</v>
      </c>
    </row>
    <row r="86" spans="1:10" x14ac:dyDescent="0.25">
      <c r="A86" s="27">
        <v>84</v>
      </c>
      <c r="B86" s="4" t="s">
        <v>209</v>
      </c>
      <c r="C86" s="29" t="s">
        <v>59</v>
      </c>
      <c r="D86" s="5">
        <v>102892093</v>
      </c>
      <c r="E86" s="3" t="s">
        <v>19</v>
      </c>
      <c r="F86" s="3">
        <v>3</v>
      </c>
      <c r="G86" s="3">
        <v>93</v>
      </c>
      <c r="H86" s="3">
        <v>9</v>
      </c>
      <c r="I86" s="28">
        <v>1395</v>
      </c>
      <c r="J86" s="28">
        <v>1520.55</v>
      </c>
    </row>
    <row r="87" spans="1:10" x14ac:dyDescent="0.25">
      <c r="A87" s="27">
        <v>85</v>
      </c>
      <c r="B87" s="4" t="s">
        <v>210</v>
      </c>
      <c r="C87" s="5" t="s">
        <v>211</v>
      </c>
      <c r="D87" s="5"/>
      <c r="E87" s="3" t="s">
        <v>19</v>
      </c>
      <c r="F87" s="3">
        <v>3</v>
      </c>
      <c r="G87" s="3">
        <v>93</v>
      </c>
      <c r="H87" s="3">
        <v>0</v>
      </c>
      <c r="I87" s="28">
        <v>1395</v>
      </c>
      <c r="J87" s="28">
        <v>1395</v>
      </c>
    </row>
    <row r="88" spans="1:10" x14ac:dyDescent="0.25">
      <c r="A88" s="27">
        <v>86</v>
      </c>
      <c r="B88" s="4" t="s">
        <v>212</v>
      </c>
      <c r="C88" s="5" t="s">
        <v>37</v>
      </c>
      <c r="D88" s="5">
        <v>202067302</v>
      </c>
      <c r="E88" s="3" t="s">
        <v>19</v>
      </c>
      <c r="F88" s="3">
        <v>4</v>
      </c>
      <c r="G88" s="3">
        <v>124</v>
      </c>
      <c r="H88" s="3">
        <v>9</v>
      </c>
      <c r="I88" s="28">
        <v>1860</v>
      </c>
      <c r="J88" s="28">
        <v>2027.4</v>
      </c>
    </row>
    <row r="89" spans="1:10" x14ac:dyDescent="0.25">
      <c r="F89" s="34">
        <f>SUM(F3:F88)</f>
        <v>3400</v>
      </c>
      <c r="G89" s="34">
        <f>SUM(G3:G88)</f>
        <v>102634</v>
      </c>
      <c r="H89" s="34" t="s">
        <v>213</v>
      </c>
      <c r="I89" s="35">
        <f>SUM(I3:I88)</f>
        <v>1539510</v>
      </c>
      <c r="J89" s="35">
        <f>SUM(J3:J88)</f>
        <v>1694624.8499999994</v>
      </c>
    </row>
  </sheetData>
  <autoFilter ref="A2:J89" xr:uid="{00000000-0009-0000-0000-000001000000}"/>
  <mergeCells count="1">
    <mergeCell ref="A1:J1"/>
  </mergeCells>
  <conditionalFormatting sqref="B1: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zoomScaleNormal="100" workbookViewId="0">
      <selection activeCell="H8" sqref="H8:I8"/>
    </sheetView>
  </sheetViews>
  <sheetFormatPr defaultRowHeight="15" x14ac:dyDescent="0.25"/>
  <cols>
    <col min="2" max="2" width="27.85546875" customWidth="1"/>
    <col min="3" max="3" width="37.5703125" customWidth="1"/>
    <col min="4" max="10" width="27.85546875" customWidth="1"/>
  </cols>
  <sheetData>
    <row r="1" spans="1:9" ht="24.75" customHeight="1" x14ac:dyDescent="0.25">
      <c r="A1" s="79" t="s">
        <v>255</v>
      </c>
      <c r="B1" s="79"/>
      <c r="C1" s="79"/>
      <c r="D1" s="79"/>
      <c r="E1" s="79"/>
      <c r="F1" s="79"/>
      <c r="G1" s="79"/>
      <c r="H1" s="79"/>
      <c r="I1" s="80"/>
    </row>
    <row r="2" spans="1:9" ht="37.5" customHeight="1" x14ac:dyDescent="0.25">
      <c r="A2" s="79"/>
      <c r="B2" s="79"/>
      <c r="C2" s="79"/>
      <c r="D2" s="79"/>
      <c r="E2" s="79"/>
      <c r="F2" s="79"/>
      <c r="G2" s="79"/>
      <c r="H2" s="79"/>
      <c r="I2" s="80"/>
    </row>
    <row r="3" spans="1:9" ht="78.75" customHeight="1" x14ac:dyDescent="0.25">
      <c r="A3" s="38" t="s">
        <v>236</v>
      </c>
      <c r="B3" s="39" t="s">
        <v>77</v>
      </c>
      <c r="C3" s="39" t="s">
        <v>78</v>
      </c>
      <c r="D3" s="39" t="s">
        <v>79</v>
      </c>
      <c r="E3" s="39" t="s">
        <v>80</v>
      </c>
      <c r="F3" s="40" t="s">
        <v>81</v>
      </c>
      <c r="G3" s="39" t="s">
        <v>17</v>
      </c>
      <c r="H3" s="41" t="s">
        <v>15</v>
      </c>
      <c r="I3" s="41" t="s">
        <v>16</v>
      </c>
    </row>
    <row r="4" spans="1:9" s="2" customFormat="1" x14ac:dyDescent="0.25">
      <c r="A4" s="47">
        <v>1</v>
      </c>
      <c r="B4" s="48" t="s">
        <v>82</v>
      </c>
      <c r="C4" s="48" t="s">
        <v>237</v>
      </c>
      <c r="D4" s="49">
        <v>204272697</v>
      </c>
      <c r="E4" s="50">
        <f>1158*15</f>
        <v>17370</v>
      </c>
      <c r="F4" s="50">
        <f>E4*1.09</f>
        <v>18933.300000000003</v>
      </c>
      <c r="G4" s="36">
        <v>0.09</v>
      </c>
      <c r="H4" s="51">
        <v>42</v>
      </c>
      <c r="I4" s="51">
        <f>E4/15</f>
        <v>1158</v>
      </c>
    </row>
    <row r="5" spans="1:9" s="2" customFormat="1" x14ac:dyDescent="0.25">
      <c r="A5" s="47">
        <v>2</v>
      </c>
      <c r="B5" s="48" t="s">
        <v>214</v>
      </c>
      <c r="C5" s="48" t="s">
        <v>238</v>
      </c>
      <c r="D5" s="49">
        <v>124596702</v>
      </c>
      <c r="E5" s="72">
        <v>0</v>
      </c>
      <c r="F5" s="72">
        <v>1798.5</v>
      </c>
      <c r="G5" s="73">
        <v>0.2</v>
      </c>
      <c r="H5" s="74">
        <f>I5/31</f>
        <v>0</v>
      </c>
      <c r="I5" s="74">
        <f>E5/15</f>
        <v>0</v>
      </c>
    </row>
    <row r="6" spans="1:9" s="2" customFormat="1" x14ac:dyDescent="0.25">
      <c r="A6" s="47">
        <v>3</v>
      </c>
      <c r="B6" s="48" t="s">
        <v>215</v>
      </c>
      <c r="C6" s="48" t="s">
        <v>41</v>
      </c>
      <c r="D6" s="49">
        <v>931625</v>
      </c>
      <c r="E6" s="72">
        <v>0</v>
      </c>
      <c r="F6" s="72">
        <v>574</v>
      </c>
      <c r="G6" s="73">
        <v>0.2</v>
      </c>
      <c r="H6" s="74">
        <f>I6/31</f>
        <v>0</v>
      </c>
      <c r="I6" s="74">
        <f>E6/15</f>
        <v>0</v>
      </c>
    </row>
    <row r="7" spans="1:9" s="2" customFormat="1" x14ac:dyDescent="0.25">
      <c r="A7" s="47">
        <v>4</v>
      </c>
      <c r="B7" s="52" t="s">
        <v>216</v>
      </c>
      <c r="C7" s="53" t="s">
        <v>217</v>
      </c>
      <c r="D7" s="47" t="s">
        <v>218</v>
      </c>
      <c r="E7" s="50">
        <v>2790</v>
      </c>
      <c r="F7" s="50">
        <f>E7*1.09</f>
        <v>3041.1000000000004</v>
      </c>
      <c r="G7" s="36">
        <v>0.09</v>
      </c>
      <c r="H7" s="51">
        <f>I7/31</f>
        <v>6</v>
      </c>
      <c r="I7" s="51">
        <f>E7/15</f>
        <v>186</v>
      </c>
    </row>
    <row r="8" spans="1:9" ht="18" customHeight="1" x14ac:dyDescent="0.25">
      <c r="A8" s="54"/>
      <c r="B8" s="54"/>
      <c r="C8" s="54"/>
      <c r="D8" s="54"/>
      <c r="E8" s="42">
        <f>SUM(E4:E7)</f>
        <v>20160</v>
      </c>
      <c r="F8" s="42">
        <f>SUM(F4:F7)</f>
        <v>24346.9</v>
      </c>
      <c r="G8" s="54"/>
      <c r="H8" s="75">
        <f t="shared" ref="H8:I8" si="0">SUM(H4:H7)</f>
        <v>48</v>
      </c>
      <c r="I8" s="75">
        <f t="shared" si="0"/>
        <v>1344</v>
      </c>
    </row>
  </sheetData>
  <mergeCells count="1">
    <mergeCell ref="A1:I2"/>
  </mergeCells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H19" sqref="H19:I19"/>
    </sheetView>
  </sheetViews>
  <sheetFormatPr defaultRowHeight="15" x14ac:dyDescent="0.25"/>
  <cols>
    <col min="1" max="1" width="9.140625" style="45"/>
    <col min="2" max="2" width="29" customWidth="1"/>
    <col min="3" max="3" width="37.5703125" customWidth="1"/>
    <col min="4" max="4" width="27.85546875" customWidth="1"/>
    <col min="5" max="5" width="21.7109375" customWidth="1"/>
    <col min="6" max="6" width="23" customWidth="1"/>
    <col min="7" max="7" width="19.85546875" customWidth="1"/>
    <col min="8" max="10" width="27.85546875" customWidth="1"/>
  </cols>
  <sheetData>
    <row r="1" spans="1:10" x14ac:dyDescent="0.25">
      <c r="A1" s="81" t="s">
        <v>256</v>
      </c>
      <c r="B1" s="82"/>
      <c r="C1" s="82"/>
      <c r="D1" s="82"/>
      <c r="E1" s="82"/>
      <c r="F1" s="82"/>
      <c r="G1" s="82"/>
      <c r="H1" s="82"/>
      <c r="I1" s="83"/>
    </row>
    <row r="2" spans="1:10" ht="64.5" customHeight="1" x14ac:dyDescent="0.25">
      <c r="A2" s="84"/>
      <c r="B2" s="85"/>
      <c r="C2" s="85"/>
      <c r="D2" s="85"/>
      <c r="E2" s="85"/>
      <c r="F2" s="85"/>
      <c r="G2" s="85"/>
      <c r="H2" s="85"/>
      <c r="I2" s="86"/>
    </row>
    <row r="3" spans="1:10" ht="67.5" customHeight="1" x14ac:dyDescent="0.25">
      <c r="A3" s="38" t="s">
        <v>236</v>
      </c>
      <c r="B3" s="43" t="s">
        <v>77</v>
      </c>
      <c r="C3" s="39" t="s">
        <v>78</v>
      </c>
      <c r="D3" s="39" t="s">
        <v>79</v>
      </c>
      <c r="E3" s="39" t="s">
        <v>80</v>
      </c>
      <c r="F3" s="40" t="s">
        <v>81</v>
      </c>
      <c r="G3" s="39" t="s">
        <v>17</v>
      </c>
      <c r="H3" s="41" t="s">
        <v>15</v>
      </c>
      <c r="I3" s="41" t="s">
        <v>16</v>
      </c>
    </row>
    <row r="4" spans="1:10" ht="17.25" customHeight="1" x14ac:dyDescent="0.25">
      <c r="A4" s="47">
        <v>1</v>
      </c>
      <c r="B4" s="55" t="s">
        <v>20</v>
      </c>
      <c r="C4" s="56" t="s">
        <v>145</v>
      </c>
      <c r="D4" s="49">
        <v>203974434</v>
      </c>
      <c r="E4" s="57">
        <v>66585</v>
      </c>
      <c r="F4" s="58">
        <f>E4*1.09</f>
        <v>72577.650000000009</v>
      </c>
      <c r="G4" s="44">
        <v>0.09</v>
      </c>
      <c r="H4" s="59">
        <v>151</v>
      </c>
      <c r="I4" s="59">
        <f t="shared" ref="I4:I9" si="0">E4/15</f>
        <v>4439</v>
      </c>
      <c r="J4" s="2"/>
    </row>
    <row r="5" spans="1:10" x14ac:dyDescent="0.25">
      <c r="A5" s="47">
        <v>2</v>
      </c>
      <c r="B5" s="55" t="s">
        <v>21</v>
      </c>
      <c r="C5" s="56" t="s">
        <v>219</v>
      </c>
      <c r="D5" s="49">
        <v>200945534</v>
      </c>
      <c r="E5" s="57">
        <v>135</v>
      </c>
      <c r="F5" s="58">
        <f>E5*1.09</f>
        <v>147.15</v>
      </c>
      <c r="G5" s="44">
        <v>0.09</v>
      </c>
      <c r="H5" s="59">
        <v>1</v>
      </c>
      <c r="I5" s="59">
        <f t="shared" si="0"/>
        <v>9</v>
      </c>
      <c r="J5" s="2"/>
    </row>
    <row r="6" spans="1:10" x14ac:dyDescent="0.25">
      <c r="A6" s="47">
        <v>3</v>
      </c>
      <c r="B6" s="55" t="s">
        <v>25</v>
      </c>
      <c r="C6" s="56" t="s">
        <v>161</v>
      </c>
      <c r="D6" s="49" t="s">
        <v>220</v>
      </c>
      <c r="E6" s="57">
        <v>450</v>
      </c>
      <c r="F6" s="58">
        <f>E6*1.2</f>
        <v>540</v>
      </c>
      <c r="G6" s="44">
        <v>0.2</v>
      </c>
      <c r="H6" s="59">
        <f t="shared" ref="H6:H16" si="1">I6/30</f>
        <v>1</v>
      </c>
      <c r="I6" s="59">
        <f t="shared" si="0"/>
        <v>30</v>
      </c>
      <c r="J6" s="2"/>
    </row>
    <row r="7" spans="1:10" x14ac:dyDescent="0.25">
      <c r="A7" s="47">
        <v>4</v>
      </c>
      <c r="B7" s="55" t="s">
        <v>29</v>
      </c>
      <c r="C7" s="56" t="s">
        <v>239</v>
      </c>
      <c r="D7" s="49" t="s">
        <v>221</v>
      </c>
      <c r="E7" s="57">
        <v>4485</v>
      </c>
      <c r="F7" s="58">
        <f>E7*1.09</f>
        <v>4888.6500000000005</v>
      </c>
      <c r="G7" s="44">
        <v>0.09</v>
      </c>
      <c r="H7" s="59">
        <v>11</v>
      </c>
      <c r="I7" s="59">
        <f t="shared" si="0"/>
        <v>299</v>
      </c>
      <c r="J7" s="2"/>
    </row>
    <row r="8" spans="1:10" x14ac:dyDescent="0.25">
      <c r="A8" s="47">
        <v>5</v>
      </c>
      <c r="B8" s="55" t="s">
        <v>31</v>
      </c>
      <c r="C8" s="56" t="s">
        <v>113</v>
      </c>
      <c r="D8" s="49" t="s">
        <v>222</v>
      </c>
      <c r="E8" s="57">
        <v>20250</v>
      </c>
      <c r="F8" s="58">
        <f>E8*1.09</f>
        <v>22072.5</v>
      </c>
      <c r="G8" s="44">
        <v>0.09</v>
      </c>
      <c r="H8" s="59">
        <f t="shared" si="1"/>
        <v>45</v>
      </c>
      <c r="I8" s="59">
        <f t="shared" si="0"/>
        <v>1350</v>
      </c>
      <c r="J8" s="2"/>
    </row>
    <row r="9" spans="1:10" x14ac:dyDescent="0.25">
      <c r="A9" s="47">
        <v>6</v>
      </c>
      <c r="B9" s="55" t="s">
        <v>33</v>
      </c>
      <c r="C9" s="56" t="s">
        <v>126</v>
      </c>
      <c r="D9" s="49" t="s">
        <v>223</v>
      </c>
      <c r="E9" s="57">
        <v>450</v>
      </c>
      <c r="F9" s="58">
        <f>E9*1.09</f>
        <v>490.50000000000006</v>
      </c>
      <c r="G9" s="44">
        <v>0.09</v>
      </c>
      <c r="H9" s="59">
        <f t="shared" si="1"/>
        <v>1</v>
      </c>
      <c r="I9" s="59">
        <f t="shared" si="0"/>
        <v>30</v>
      </c>
      <c r="J9" s="2"/>
    </row>
    <row r="10" spans="1:10" x14ac:dyDescent="0.25">
      <c r="A10" s="47">
        <v>7</v>
      </c>
      <c r="B10" s="55" t="s">
        <v>36</v>
      </c>
      <c r="C10" s="56" t="s">
        <v>37</v>
      </c>
      <c r="D10" s="49" t="s">
        <v>224</v>
      </c>
      <c r="E10" s="57">
        <v>4050</v>
      </c>
      <c r="F10" s="58">
        <f>E10*1.09</f>
        <v>4414.5</v>
      </c>
      <c r="G10" s="44">
        <v>0.09</v>
      </c>
      <c r="H10" s="59">
        <f t="shared" si="1"/>
        <v>9</v>
      </c>
      <c r="I10" s="59">
        <f t="shared" ref="I10:I17" si="2">E10/15</f>
        <v>270</v>
      </c>
      <c r="J10" s="2"/>
    </row>
    <row r="11" spans="1:10" x14ac:dyDescent="0.25">
      <c r="A11" s="47">
        <v>8</v>
      </c>
      <c r="B11" s="55" t="s">
        <v>40</v>
      </c>
      <c r="C11" s="56" t="s">
        <v>41</v>
      </c>
      <c r="D11" s="49" t="s">
        <v>225</v>
      </c>
      <c r="E11" s="57">
        <v>1320</v>
      </c>
      <c r="F11" s="58">
        <f>E11*1.2</f>
        <v>1584</v>
      </c>
      <c r="G11" s="44">
        <v>0.2</v>
      </c>
      <c r="H11" s="59">
        <f t="shared" si="1"/>
        <v>2.9333333333333331</v>
      </c>
      <c r="I11" s="59">
        <f t="shared" si="2"/>
        <v>88</v>
      </c>
      <c r="J11" s="2"/>
    </row>
    <row r="12" spans="1:10" x14ac:dyDescent="0.25">
      <c r="A12" s="47">
        <v>9</v>
      </c>
      <c r="B12" s="55" t="s">
        <v>48</v>
      </c>
      <c r="C12" s="56" t="s">
        <v>159</v>
      </c>
      <c r="D12" s="49" t="s">
        <v>226</v>
      </c>
      <c r="E12" s="57">
        <v>22770</v>
      </c>
      <c r="F12" s="58">
        <f>E12*1.09</f>
        <v>24819.300000000003</v>
      </c>
      <c r="G12" s="44">
        <v>0.09</v>
      </c>
      <c r="H12" s="59">
        <f t="shared" si="1"/>
        <v>50.6</v>
      </c>
      <c r="I12" s="59">
        <f t="shared" si="2"/>
        <v>1518</v>
      </c>
      <c r="J12" s="2"/>
    </row>
    <row r="13" spans="1:10" x14ac:dyDescent="0.25">
      <c r="A13" s="47">
        <v>10</v>
      </c>
      <c r="B13" s="55" t="s">
        <v>49</v>
      </c>
      <c r="C13" s="56" t="s">
        <v>50</v>
      </c>
      <c r="D13" s="49" t="s">
        <v>227</v>
      </c>
      <c r="E13" s="57">
        <v>450</v>
      </c>
      <c r="F13" s="58">
        <f>E13*1.2</f>
        <v>540</v>
      </c>
      <c r="G13" s="44">
        <v>0.2</v>
      </c>
      <c r="H13" s="59">
        <f t="shared" si="1"/>
        <v>1</v>
      </c>
      <c r="I13" s="59">
        <f t="shared" si="2"/>
        <v>30</v>
      </c>
      <c r="J13" s="2"/>
    </row>
    <row r="14" spans="1:10" x14ac:dyDescent="0.25">
      <c r="A14" s="47">
        <v>11</v>
      </c>
      <c r="B14" s="55" t="s">
        <v>51</v>
      </c>
      <c r="C14" s="56" t="s">
        <v>188</v>
      </c>
      <c r="D14" s="49" t="s">
        <v>228</v>
      </c>
      <c r="E14" s="57">
        <v>450</v>
      </c>
      <c r="F14" s="58">
        <f>E14*1.09</f>
        <v>490.50000000000006</v>
      </c>
      <c r="G14" s="44">
        <v>0.09</v>
      </c>
      <c r="H14" s="59">
        <f t="shared" si="1"/>
        <v>1</v>
      </c>
      <c r="I14" s="59">
        <f t="shared" si="2"/>
        <v>30</v>
      </c>
      <c r="J14" s="2"/>
    </row>
    <row r="15" spans="1:10" x14ac:dyDescent="0.25">
      <c r="A15" s="47">
        <v>12</v>
      </c>
      <c r="B15" s="55" t="s">
        <v>53</v>
      </c>
      <c r="C15" s="56" t="s">
        <v>240</v>
      </c>
      <c r="D15" s="49" t="s">
        <v>218</v>
      </c>
      <c r="E15" s="57">
        <v>7215</v>
      </c>
      <c r="F15" s="58">
        <f>E15*1.09</f>
        <v>7864.35</v>
      </c>
      <c r="G15" s="44">
        <v>0.09</v>
      </c>
      <c r="H15" s="59">
        <f t="shared" si="1"/>
        <v>16.033333333333335</v>
      </c>
      <c r="I15" s="59">
        <f>E15/15</f>
        <v>481</v>
      </c>
      <c r="J15" s="2"/>
    </row>
    <row r="16" spans="1:10" x14ac:dyDescent="0.25">
      <c r="A16" s="47">
        <v>13</v>
      </c>
      <c r="B16" s="55" t="s">
        <v>58</v>
      </c>
      <c r="C16" s="56" t="s">
        <v>241</v>
      </c>
      <c r="D16" s="49"/>
      <c r="E16" s="57">
        <v>450</v>
      </c>
      <c r="F16" s="58">
        <v>450</v>
      </c>
      <c r="G16" s="44">
        <v>0</v>
      </c>
      <c r="H16" s="59">
        <f t="shared" si="1"/>
        <v>1</v>
      </c>
      <c r="I16" s="59">
        <f t="shared" si="2"/>
        <v>30</v>
      </c>
      <c r="J16" s="2"/>
    </row>
    <row r="17" spans="1:10" x14ac:dyDescent="0.25">
      <c r="A17" s="47">
        <v>14</v>
      </c>
      <c r="B17" s="55" t="s">
        <v>30</v>
      </c>
      <c r="C17" s="56" t="s">
        <v>193</v>
      </c>
      <c r="D17" s="49">
        <v>203519504</v>
      </c>
      <c r="E17" s="58">
        <v>7380</v>
      </c>
      <c r="F17" s="58">
        <f>E17*1.09</f>
        <v>8044.2000000000007</v>
      </c>
      <c r="G17" s="44">
        <v>0.09</v>
      </c>
      <c r="H17" s="59">
        <v>20</v>
      </c>
      <c r="I17" s="59">
        <f t="shared" si="2"/>
        <v>492</v>
      </c>
      <c r="J17" s="2"/>
    </row>
    <row r="18" spans="1:10" x14ac:dyDescent="0.25">
      <c r="A18" s="47">
        <v>15</v>
      </c>
      <c r="B18" s="55" t="s">
        <v>46</v>
      </c>
      <c r="C18" s="60" t="s">
        <v>47</v>
      </c>
      <c r="D18" s="47">
        <v>203513540</v>
      </c>
      <c r="E18" s="58">
        <v>11040</v>
      </c>
      <c r="F18" s="58">
        <f>E18*1.09</f>
        <v>12033.6</v>
      </c>
      <c r="G18" s="44">
        <v>0.09</v>
      </c>
      <c r="H18" s="59">
        <v>20</v>
      </c>
      <c r="I18" s="59">
        <f>E18/15</f>
        <v>736</v>
      </c>
      <c r="J18" s="2"/>
    </row>
    <row r="19" spans="1:10" ht="21.75" customHeight="1" x14ac:dyDescent="0.25">
      <c r="A19" s="61"/>
      <c r="B19" s="62"/>
      <c r="C19" s="54"/>
      <c r="D19" s="54"/>
      <c r="E19" s="46">
        <f>SUM(E4:E18)</f>
        <v>147480</v>
      </c>
      <c r="F19" s="46">
        <f>SUM(F4:F18)</f>
        <v>160956.90000000002</v>
      </c>
      <c r="G19" s="54"/>
      <c r="H19" s="76">
        <f t="shared" ref="H19:I19" si="3">SUM(H4:H18)</f>
        <v>331.56666666666672</v>
      </c>
      <c r="I19" s="76">
        <f t="shared" si="3"/>
        <v>9832</v>
      </c>
    </row>
    <row r="20" spans="1:10" x14ac:dyDescent="0.25">
      <c r="B20" s="37"/>
      <c r="H20" s="2"/>
      <c r="I20" s="2"/>
    </row>
    <row r="37" ht="29.25" customHeight="1" x14ac:dyDescent="0.25"/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workbookViewId="0">
      <selection activeCell="H19" sqref="H19:I19"/>
    </sheetView>
  </sheetViews>
  <sheetFormatPr defaultRowHeight="15" x14ac:dyDescent="0.25"/>
  <cols>
    <col min="1" max="1" width="7.28515625" style="1" customWidth="1"/>
    <col min="2" max="2" width="27.85546875" customWidth="1"/>
    <col min="3" max="3" width="37.5703125" customWidth="1"/>
    <col min="4" max="4" width="23" customWidth="1"/>
    <col min="5" max="5" width="22.7109375" customWidth="1"/>
    <col min="6" max="6" width="21.140625" customWidth="1"/>
    <col min="7" max="7" width="16.42578125" customWidth="1"/>
    <col min="8" max="10" width="27.85546875" customWidth="1"/>
  </cols>
  <sheetData>
    <row r="1" spans="1:10" x14ac:dyDescent="0.25">
      <c r="A1" s="87" t="s">
        <v>257</v>
      </c>
      <c r="B1" s="87"/>
      <c r="C1" s="87"/>
      <c r="D1" s="87"/>
      <c r="E1" s="87"/>
      <c r="F1" s="87"/>
      <c r="G1" s="87"/>
      <c r="H1" s="87"/>
      <c r="I1" s="87"/>
    </row>
    <row r="2" spans="1:10" ht="61.5" customHeight="1" x14ac:dyDescent="0.25">
      <c r="A2" s="87"/>
      <c r="B2" s="87"/>
      <c r="C2" s="87"/>
      <c r="D2" s="87"/>
      <c r="E2" s="87"/>
      <c r="F2" s="87"/>
      <c r="G2" s="87"/>
      <c r="H2" s="87"/>
      <c r="I2" s="87"/>
    </row>
    <row r="3" spans="1:10" ht="73.5" customHeight="1" x14ac:dyDescent="0.25">
      <c r="A3" s="63" t="s">
        <v>236</v>
      </c>
      <c r="B3" s="39" t="s">
        <v>77</v>
      </c>
      <c r="C3" s="39" t="s">
        <v>78</v>
      </c>
      <c r="D3" s="39" t="s">
        <v>79</v>
      </c>
      <c r="E3" s="39" t="s">
        <v>80</v>
      </c>
      <c r="F3" s="39" t="s">
        <v>81</v>
      </c>
      <c r="G3" s="39" t="s">
        <v>17</v>
      </c>
      <c r="H3" s="41" t="s">
        <v>15</v>
      </c>
      <c r="I3" s="41" t="s">
        <v>16</v>
      </c>
    </row>
    <row r="4" spans="1:10" ht="16.5" customHeight="1" x14ac:dyDescent="0.25">
      <c r="A4" s="47">
        <v>1</v>
      </c>
      <c r="B4" s="65" t="s">
        <v>61</v>
      </c>
      <c r="C4" s="66" t="s">
        <v>50</v>
      </c>
      <c r="D4" s="47">
        <v>124596702</v>
      </c>
      <c r="E4" s="50">
        <v>930</v>
      </c>
      <c r="F4" s="50">
        <f>E4*1.2</f>
        <v>1116</v>
      </c>
      <c r="G4" s="36">
        <v>0.2</v>
      </c>
      <c r="H4" s="51">
        <f t="shared" ref="H4:H6" si="0">I4/31</f>
        <v>2</v>
      </c>
      <c r="I4" s="51">
        <f t="shared" ref="I4:I18" si="1">E4/15</f>
        <v>62</v>
      </c>
      <c r="J4" s="2"/>
    </row>
    <row r="5" spans="1:10" x14ac:dyDescent="0.25">
      <c r="A5" s="47">
        <v>2</v>
      </c>
      <c r="B5" s="65" t="s">
        <v>62</v>
      </c>
      <c r="C5" s="66" t="s">
        <v>161</v>
      </c>
      <c r="D5" s="47" t="s">
        <v>220</v>
      </c>
      <c r="E5" s="50">
        <f>31*15</f>
        <v>465</v>
      </c>
      <c r="F5" s="50">
        <f>E5*1.2</f>
        <v>558</v>
      </c>
      <c r="G5" s="36">
        <v>0.2</v>
      </c>
      <c r="H5" s="51">
        <f t="shared" si="0"/>
        <v>1</v>
      </c>
      <c r="I5" s="51">
        <f t="shared" si="1"/>
        <v>31</v>
      </c>
      <c r="J5" s="2"/>
    </row>
    <row r="6" spans="1:10" x14ac:dyDescent="0.25">
      <c r="A6" s="47">
        <v>3</v>
      </c>
      <c r="B6" s="65" t="s">
        <v>63</v>
      </c>
      <c r="C6" s="66" t="s">
        <v>113</v>
      </c>
      <c r="D6" s="47">
        <v>204272697</v>
      </c>
      <c r="E6" s="50">
        <v>28635</v>
      </c>
      <c r="F6" s="50">
        <f>E6*1.09</f>
        <v>31212.15</v>
      </c>
      <c r="G6" s="36">
        <v>0.09</v>
      </c>
      <c r="H6" s="51">
        <f t="shared" si="0"/>
        <v>61.58064516129032</v>
      </c>
      <c r="I6" s="51">
        <f t="shared" si="1"/>
        <v>1909</v>
      </c>
      <c r="J6" s="2"/>
    </row>
    <row r="7" spans="1:10" x14ac:dyDescent="0.25">
      <c r="A7" s="47">
        <v>4</v>
      </c>
      <c r="B7" s="65" t="s">
        <v>64</v>
      </c>
      <c r="C7" s="66" t="s">
        <v>47</v>
      </c>
      <c r="D7" s="47">
        <v>203513540</v>
      </c>
      <c r="E7" s="50">
        <f>806*15</f>
        <v>12090</v>
      </c>
      <c r="F7" s="50">
        <f>E7*1.09</f>
        <v>13178.1</v>
      </c>
      <c r="G7" s="36">
        <v>0.09</v>
      </c>
      <c r="H7" s="51">
        <f>I7/31</f>
        <v>26</v>
      </c>
      <c r="I7" s="51">
        <f t="shared" si="1"/>
        <v>806</v>
      </c>
      <c r="J7" s="2"/>
    </row>
    <row r="8" spans="1:10" x14ac:dyDescent="0.25">
      <c r="A8" s="47">
        <v>5</v>
      </c>
      <c r="B8" s="65" t="s">
        <v>65</v>
      </c>
      <c r="C8" s="66" t="s">
        <v>188</v>
      </c>
      <c r="D8" s="47">
        <v>200735692</v>
      </c>
      <c r="E8" s="50">
        <f>31*15</f>
        <v>465</v>
      </c>
      <c r="F8" s="50">
        <f>E8*1.09</f>
        <v>506.85</v>
      </c>
      <c r="G8" s="36">
        <v>0.09</v>
      </c>
      <c r="H8" s="51">
        <f t="shared" ref="H8:H17" si="2">I8/31</f>
        <v>1</v>
      </c>
      <c r="I8" s="51">
        <f t="shared" si="1"/>
        <v>31</v>
      </c>
      <c r="J8" s="2"/>
    </row>
    <row r="9" spans="1:10" x14ac:dyDescent="0.25">
      <c r="A9" s="47">
        <v>6</v>
      </c>
      <c r="B9" s="65" t="s">
        <v>66</v>
      </c>
      <c r="C9" s="66" t="s">
        <v>251</v>
      </c>
      <c r="D9" s="47">
        <v>121869957</v>
      </c>
      <c r="E9" s="50">
        <f>599*15</f>
        <v>8985</v>
      </c>
      <c r="F9" s="50">
        <f>E9*1.09</f>
        <v>9793.6500000000015</v>
      </c>
      <c r="G9" s="36">
        <v>0.09</v>
      </c>
      <c r="H9" s="51">
        <v>53</v>
      </c>
      <c r="I9" s="51">
        <f t="shared" si="1"/>
        <v>599</v>
      </c>
      <c r="J9" s="2"/>
    </row>
    <row r="10" spans="1:10" x14ac:dyDescent="0.25">
      <c r="A10" s="47">
        <v>7</v>
      </c>
      <c r="B10" s="65" t="s">
        <v>67</v>
      </c>
      <c r="C10" s="66" t="s">
        <v>159</v>
      </c>
      <c r="D10" s="67">
        <v>1308228780478</v>
      </c>
      <c r="E10" s="50">
        <f>138*15</f>
        <v>2070</v>
      </c>
      <c r="F10" s="50">
        <f>E10*1.09</f>
        <v>2256.3000000000002</v>
      </c>
      <c r="G10" s="36">
        <v>0.09</v>
      </c>
      <c r="H10" s="51">
        <f t="shared" si="2"/>
        <v>4.4516129032258061</v>
      </c>
      <c r="I10" s="51">
        <f t="shared" si="1"/>
        <v>138</v>
      </c>
      <c r="J10" s="2"/>
    </row>
    <row r="11" spans="1:10" x14ac:dyDescent="0.25">
      <c r="A11" s="47">
        <v>8</v>
      </c>
      <c r="B11" s="65" t="s">
        <v>68</v>
      </c>
      <c r="C11" s="66" t="s">
        <v>41</v>
      </c>
      <c r="D11" s="68" t="s">
        <v>225</v>
      </c>
      <c r="E11" s="50">
        <f>62*15</f>
        <v>930</v>
      </c>
      <c r="F11" s="50">
        <f>E11*1.2</f>
        <v>1116</v>
      </c>
      <c r="G11" s="36">
        <v>0.2</v>
      </c>
      <c r="H11" s="51">
        <f t="shared" si="2"/>
        <v>2</v>
      </c>
      <c r="I11" s="51">
        <f t="shared" si="1"/>
        <v>62</v>
      </c>
      <c r="J11" s="2"/>
    </row>
    <row r="12" spans="1:10" x14ac:dyDescent="0.25">
      <c r="A12" s="47">
        <v>9</v>
      </c>
      <c r="B12" s="65" t="s">
        <v>69</v>
      </c>
      <c r="C12" s="66" t="s">
        <v>229</v>
      </c>
      <c r="D12" s="47">
        <v>201990500</v>
      </c>
      <c r="E12" s="50">
        <f>124*15</f>
        <v>1860</v>
      </c>
      <c r="F12" s="50">
        <f t="shared" ref="F12:F18" si="3">E12*1.09</f>
        <v>2027.4</v>
      </c>
      <c r="G12" s="36">
        <v>0.09</v>
      </c>
      <c r="H12" s="51">
        <f t="shared" si="2"/>
        <v>4</v>
      </c>
      <c r="I12" s="51">
        <f t="shared" si="1"/>
        <v>124</v>
      </c>
      <c r="J12" s="2"/>
    </row>
    <row r="13" spans="1:10" x14ac:dyDescent="0.25">
      <c r="A13" s="47">
        <v>10</v>
      </c>
      <c r="B13" s="65" t="s">
        <v>70</v>
      </c>
      <c r="C13" s="66" t="s">
        <v>174</v>
      </c>
      <c r="D13" s="47">
        <v>206328828</v>
      </c>
      <c r="E13" s="50">
        <f>87*15</f>
        <v>1305</v>
      </c>
      <c r="F13" s="50">
        <f t="shared" si="3"/>
        <v>1422.45</v>
      </c>
      <c r="G13" s="36">
        <v>0.09</v>
      </c>
      <c r="H13" s="51">
        <f t="shared" si="2"/>
        <v>2.806451612903226</v>
      </c>
      <c r="I13" s="51">
        <f t="shared" si="1"/>
        <v>87</v>
      </c>
      <c r="J13" s="2"/>
    </row>
    <row r="14" spans="1:10" x14ac:dyDescent="0.25">
      <c r="A14" s="47">
        <v>11</v>
      </c>
      <c r="B14" s="65" t="s">
        <v>71</v>
      </c>
      <c r="C14" s="66" t="s">
        <v>240</v>
      </c>
      <c r="D14" s="47">
        <v>106527900</v>
      </c>
      <c r="E14" s="50">
        <f>403*15</f>
        <v>6045</v>
      </c>
      <c r="F14" s="50">
        <f t="shared" si="3"/>
        <v>6589.05</v>
      </c>
      <c r="G14" s="36">
        <v>0.09</v>
      </c>
      <c r="H14" s="51">
        <f t="shared" si="2"/>
        <v>13</v>
      </c>
      <c r="I14" s="51">
        <f t="shared" si="1"/>
        <v>403</v>
      </c>
      <c r="J14" s="2"/>
    </row>
    <row r="15" spans="1:10" x14ac:dyDescent="0.25">
      <c r="A15" s="47">
        <v>12</v>
      </c>
      <c r="B15" s="65" t="s">
        <v>72</v>
      </c>
      <c r="C15" s="66" t="s">
        <v>197</v>
      </c>
      <c r="D15" s="47">
        <v>175094744</v>
      </c>
      <c r="E15" s="50">
        <v>465</v>
      </c>
      <c r="F15" s="50">
        <f t="shared" si="3"/>
        <v>506.85</v>
      </c>
      <c r="G15" s="36">
        <v>0.09</v>
      </c>
      <c r="H15" s="51">
        <f t="shared" si="2"/>
        <v>1</v>
      </c>
      <c r="I15" s="51">
        <f t="shared" si="1"/>
        <v>31</v>
      </c>
      <c r="J15" s="2"/>
    </row>
    <row r="16" spans="1:10" x14ac:dyDescent="0.25">
      <c r="A16" s="47">
        <v>13</v>
      </c>
      <c r="B16" s="65" t="s">
        <v>74</v>
      </c>
      <c r="C16" s="66" t="s">
        <v>75</v>
      </c>
      <c r="D16" s="47">
        <v>202386257</v>
      </c>
      <c r="E16" s="50">
        <v>22785</v>
      </c>
      <c r="F16" s="50">
        <f t="shared" si="3"/>
        <v>24835.65</v>
      </c>
      <c r="G16" s="36">
        <v>0.09</v>
      </c>
      <c r="H16" s="51">
        <f t="shared" si="2"/>
        <v>49</v>
      </c>
      <c r="I16" s="51">
        <f t="shared" si="1"/>
        <v>1519</v>
      </c>
      <c r="J16" s="2"/>
    </row>
    <row r="17" spans="1:10" x14ac:dyDescent="0.25">
      <c r="A17" s="47">
        <v>14</v>
      </c>
      <c r="B17" s="65" t="s">
        <v>60</v>
      </c>
      <c r="C17" s="69" t="s">
        <v>145</v>
      </c>
      <c r="D17" s="47">
        <v>203974434</v>
      </c>
      <c r="E17" s="50">
        <v>930</v>
      </c>
      <c r="F17" s="50">
        <f t="shared" si="3"/>
        <v>1013.7</v>
      </c>
      <c r="G17" s="36">
        <v>0.09</v>
      </c>
      <c r="H17" s="51">
        <f t="shared" si="2"/>
        <v>2</v>
      </c>
      <c r="I17" s="51">
        <f t="shared" si="1"/>
        <v>62</v>
      </c>
      <c r="J17" s="2"/>
    </row>
    <row r="18" spans="1:10" x14ac:dyDescent="0.25">
      <c r="A18" s="47">
        <v>15</v>
      </c>
      <c r="B18" s="65" t="s">
        <v>230</v>
      </c>
      <c r="C18" s="66" t="s">
        <v>193</v>
      </c>
      <c r="D18" s="47">
        <v>203519504</v>
      </c>
      <c r="E18" s="50">
        <v>4200</v>
      </c>
      <c r="F18" s="50">
        <f t="shared" si="3"/>
        <v>4578</v>
      </c>
      <c r="G18" s="36">
        <v>0.09</v>
      </c>
      <c r="H18" s="51">
        <v>40</v>
      </c>
      <c r="I18" s="51">
        <f t="shared" si="1"/>
        <v>280</v>
      </c>
      <c r="J18" s="2"/>
    </row>
    <row r="19" spans="1:10" ht="22.5" customHeight="1" x14ac:dyDescent="0.25">
      <c r="A19" s="70"/>
      <c r="B19" s="71"/>
      <c r="C19" s="71"/>
      <c r="D19" s="71"/>
      <c r="E19" s="46">
        <f>SUM(E4:E18)</f>
        <v>92160</v>
      </c>
      <c r="F19" s="46">
        <f>SUM(F4:F18)</f>
        <v>100710.15000000001</v>
      </c>
      <c r="G19" s="64"/>
      <c r="H19" s="75">
        <f t="shared" ref="H19:I19" si="4">SUM(H4:H18)</f>
        <v>262.83870967741933</v>
      </c>
      <c r="I19" s="75">
        <f t="shared" si="4"/>
        <v>6144</v>
      </c>
      <c r="J19" s="2"/>
    </row>
    <row r="38" ht="29.25" customHeight="1" x14ac:dyDescent="0.25"/>
  </sheetData>
  <mergeCells count="1">
    <mergeCell ref="A1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ОБЩО</vt:lpstr>
      <vt:lpstr>СПИСЪК ЯНУАРИ</vt:lpstr>
      <vt:lpstr>ПРЕРАЗГЛЕДАНИ - АВГУСТ</vt:lpstr>
      <vt:lpstr>ПРЕРАЗГЛЕДАНИ - СЕПТЕМВРИ</vt:lpstr>
      <vt:lpstr>ПРЕРАЗГЛЕДАНИ - ОКТОМВРИ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Смелова</cp:lastModifiedBy>
  <dcterms:created xsi:type="dcterms:W3CDTF">2025-08-07T10:31:15Z</dcterms:created>
  <dcterms:modified xsi:type="dcterms:W3CDTF">2025-12-17T07:52:45Z</dcterms:modified>
</cp:coreProperties>
</file>